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535"/>
  </bookViews>
  <sheets>
    <sheet name="CS al 16.01.18 con quote 2017" sheetId="10" r:id="rId1"/>
  </sheets>
  <externalReferences>
    <externalReference r:id="rId2"/>
  </externalReferences>
  <definedNames>
    <definedName name="_xlnm._FilterDatabase" localSheetId="0" hidden="1">'CS al 16.01.18 con quote 2017'!$A$1:$J$60</definedName>
    <definedName name="_xlnm.Print_Titles" localSheetId="0">'CS al 16.01.18 con quote 2017'!$1:$1</definedName>
  </definedNames>
  <calcPr calcId="125725"/>
</workbook>
</file>

<file path=xl/calcChain.xml><?xml version="1.0" encoding="utf-8"?>
<calcChain xmlns="http://schemas.openxmlformats.org/spreadsheetml/2006/main">
  <c r="K57" i="10"/>
  <c r="K50"/>
  <c r="K44"/>
  <c r="K37"/>
  <c r="K38"/>
  <c r="K31"/>
  <c r="K32"/>
  <c r="K33"/>
  <c r="K34"/>
  <c r="K35"/>
  <c r="K28"/>
  <c r="K26"/>
  <c r="K24"/>
  <c r="K20"/>
  <c r="K21"/>
  <c r="K17"/>
  <c r="K18"/>
  <c r="K12"/>
  <c r="K13"/>
  <c r="N60" l="1"/>
  <c r="N44"/>
  <c r="N42"/>
  <c r="N40"/>
  <c r="N36"/>
  <c r="N8"/>
  <c r="N4"/>
  <c r="J57" l="1"/>
  <c r="M60"/>
  <c r="E2"/>
  <c r="G59" l="1"/>
  <c r="J59" s="1"/>
  <c r="K59" s="1"/>
  <c r="E58"/>
  <c r="G58" s="1"/>
  <c r="J58" s="1"/>
  <c r="K58" s="1"/>
  <c r="G55"/>
  <c r="J55" s="1"/>
  <c r="K55" s="1"/>
  <c r="G54"/>
  <c r="J54" s="1"/>
  <c r="K54" s="1"/>
  <c r="G53"/>
  <c r="J53" s="1"/>
  <c r="K53" s="1"/>
  <c r="G49"/>
  <c r="G52"/>
  <c r="J52" s="1"/>
  <c r="K52" s="1"/>
  <c r="G51"/>
  <c r="J51" s="1"/>
  <c r="K51" s="1"/>
  <c r="G48"/>
  <c r="J48" s="1"/>
  <c r="K48" s="1"/>
  <c r="G47"/>
  <c r="G46"/>
  <c r="J46" s="1"/>
  <c r="K46" s="1"/>
  <c r="G45"/>
  <c r="J45" s="1"/>
  <c r="K45" s="1"/>
  <c r="G43"/>
  <c r="G42"/>
  <c r="J42" s="1"/>
  <c r="K42" s="1"/>
  <c r="G41"/>
  <c r="J41" s="1"/>
  <c r="K41" s="1"/>
  <c r="G40"/>
  <c r="J40" s="1"/>
  <c r="K40" s="1"/>
  <c r="G39"/>
  <c r="G38"/>
  <c r="J38" s="1"/>
  <c r="G37"/>
  <c r="J37" s="1"/>
  <c r="G36"/>
  <c r="J36" s="1"/>
  <c r="K36" s="1"/>
  <c r="G35"/>
  <c r="G34"/>
  <c r="J34" s="1"/>
  <c r="G33"/>
  <c r="J33" s="1"/>
  <c r="G32"/>
  <c r="J32" s="1"/>
  <c r="G31"/>
  <c r="J31" s="1"/>
  <c r="G30"/>
  <c r="J30" s="1"/>
  <c r="K30" s="1"/>
  <c r="G29"/>
  <c r="J29" s="1"/>
  <c r="K29" s="1"/>
  <c r="G28"/>
  <c r="J28" s="1"/>
  <c r="G27"/>
  <c r="J27" s="1"/>
  <c r="K27" s="1"/>
  <c r="G26"/>
  <c r="J26" s="1"/>
  <c r="G25"/>
  <c r="J25" s="1"/>
  <c r="K25" s="1"/>
  <c r="G24"/>
  <c r="G23"/>
  <c r="J23" s="1"/>
  <c r="K23" s="1"/>
  <c r="G22"/>
  <c r="J22" s="1"/>
  <c r="K22" s="1"/>
  <c r="G21"/>
  <c r="J21" s="1"/>
  <c r="G20"/>
  <c r="J20" s="1"/>
  <c r="G19"/>
  <c r="J19" s="1"/>
  <c r="K19" s="1"/>
  <c r="G18"/>
  <c r="J18" s="1"/>
  <c r="G17"/>
  <c r="J17" s="1"/>
  <c r="G16"/>
  <c r="G15"/>
  <c r="J15" s="1"/>
  <c r="K15" s="1"/>
  <c r="G14"/>
  <c r="J14" s="1"/>
  <c r="K14" s="1"/>
  <c r="G13"/>
  <c r="J13" s="1"/>
  <c r="G12"/>
  <c r="J12" s="1"/>
  <c r="G11"/>
  <c r="J11" s="1"/>
  <c r="K11" s="1"/>
  <c r="G10"/>
  <c r="J10" s="1"/>
  <c r="K10" s="1"/>
  <c r="G9"/>
  <c r="J9" s="1"/>
  <c r="K9" s="1"/>
  <c r="G8"/>
  <c r="G7"/>
  <c r="J7" s="1"/>
  <c r="K7" s="1"/>
  <c r="G6"/>
  <c r="J6" s="1"/>
  <c r="K6" s="1"/>
  <c r="G5"/>
  <c r="J5" s="1"/>
  <c r="K5" s="1"/>
  <c r="G4"/>
  <c r="J4" s="1"/>
  <c r="K4" s="1"/>
  <c r="G3"/>
  <c r="J3" s="1"/>
  <c r="K3" s="1"/>
  <c r="G2"/>
  <c r="E60" l="1"/>
  <c r="G60"/>
  <c r="J47"/>
  <c r="K47" s="1"/>
  <c r="J49"/>
  <c r="K49" s="1"/>
  <c r="J56"/>
  <c r="K56" s="1"/>
  <c r="J35"/>
  <c r="J39"/>
  <c r="K39" s="1"/>
  <c r="J43"/>
  <c r="K43" s="1"/>
  <c r="J8"/>
  <c r="K8" s="1"/>
  <c r="J16"/>
  <c r="K16" s="1"/>
  <c r="J24"/>
  <c r="J2"/>
  <c r="H28" l="1"/>
  <c r="L28" s="1"/>
  <c r="H57"/>
  <c r="L57" s="1"/>
  <c r="H15"/>
  <c r="L15" s="1"/>
  <c r="H20"/>
  <c r="L20" s="1"/>
  <c r="H59"/>
  <c r="H55"/>
  <c r="L55" s="1"/>
  <c r="H24"/>
  <c r="L24" s="1"/>
  <c r="H53"/>
  <c r="L53" s="1"/>
  <c r="H38"/>
  <c r="L38" s="1"/>
  <c r="H8"/>
  <c r="L8" s="1"/>
  <c r="H40"/>
  <c r="L40" s="1"/>
  <c r="J60"/>
  <c r="H22"/>
  <c r="L22" s="1"/>
  <c r="H27"/>
  <c r="L27" s="1"/>
  <c r="H36"/>
  <c r="L36" s="1"/>
  <c r="H48"/>
  <c r="L48" s="1"/>
  <c r="K2"/>
  <c r="K60" s="1"/>
  <c r="H12"/>
  <c r="L12" s="1"/>
  <c r="H52"/>
  <c r="H34"/>
  <c r="L34" s="1"/>
  <c r="H26"/>
  <c r="L26" s="1"/>
  <c r="H19"/>
  <c r="L19" s="1"/>
  <c r="H14"/>
  <c r="L14" s="1"/>
  <c r="H7"/>
  <c r="L7" s="1"/>
  <c r="H16"/>
  <c r="L16" s="1"/>
  <c r="H39"/>
  <c r="L39" s="1"/>
  <c r="H56"/>
  <c r="H47"/>
  <c r="L47" s="1"/>
  <c r="H32"/>
  <c r="L32" s="1"/>
  <c r="H4"/>
  <c r="L4" s="1"/>
  <c r="H46"/>
  <c r="L46" s="1"/>
  <c r="H31"/>
  <c r="L31" s="1"/>
  <c r="H18"/>
  <c r="L18" s="1"/>
  <c r="H11"/>
  <c r="L11" s="1"/>
  <c r="H6"/>
  <c r="L6" s="1"/>
  <c r="H54"/>
  <c r="L54" s="1"/>
  <c r="H51"/>
  <c r="H45"/>
  <c r="L45" s="1"/>
  <c r="H41"/>
  <c r="L41" s="1"/>
  <c r="H37"/>
  <c r="L37" s="1"/>
  <c r="H58"/>
  <c r="H33"/>
  <c r="L33" s="1"/>
  <c r="H29"/>
  <c r="L29" s="1"/>
  <c r="H25"/>
  <c r="L25" s="1"/>
  <c r="H21"/>
  <c r="L21" s="1"/>
  <c r="H17"/>
  <c r="L17" s="1"/>
  <c r="H13"/>
  <c r="L13" s="1"/>
  <c r="H9"/>
  <c r="L9" s="1"/>
  <c r="H5"/>
  <c r="L5" s="1"/>
  <c r="H42"/>
  <c r="L42" s="1"/>
  <c r="H30"/>
  <c r="L30" s="1"/>
  <c r="H23"/>
  <c r="L23" s="1"/>
  <c r="H10"/>
  <c r="L10" s="1"/>
  <c r="H3"/>
  <c r="L3" s="1"/>
  <c r="H43"/>
  <c r="L43" s="1"/>
  <c r="H35"/>
  <c r="L35" s="1"/>
  <c r="H49"/>
  <c r="H2"/>
  <c r="L49" l="1"/>
  <c r="H60"/>
  <c r="L56" s="1"/>
  <c r="L52"/>
  <c r="L58"/>
  <c r="L51"/>
  <c r="L59"/>
  <c r="L2"/>
  <c r="L60" l="1"/>
</calcChain>
</file>

<file path=xl/sharedStrings.xml><?xml version="1.0" encoding="utf-8"?>
<sst xmlns="http://schemas.openxmlformats.org/spreadsheetml/2006/main" count="187" uniqueCount="79">
  <si>
    <t>Totale</t>
  </si>
  <si>
    <t>% sul capitale</t>
  </si>
  <si>
    <t>valore quota singola</t>
  </si>
  <si>
    <t>Impegno finanziario annuo max</t>
  </si>
  <si>
    <t>Consorzio Turistico Langhe Monferrato Roero</t>
  </si>
  <si>
    <t>Enoteca Regionale del Barolo</t>
  </si>
  <si>
    <t>Federazione Provinciale Coldiretti di Cuneo</t>
  </si>
  <si>
    <t>Unione Provinciale Agricoltori di Cuneo</t>
  </si>
  <si>
    <t>Associazione ristoratori e albergatori albesi</t>
  </si>
  <si>
    <t>Confcooperative di Cuneo</t>
  </si>
  <si>
    <t>Pubblico o privato</t>
  </si>
  <si>
    <t>Pu</t>
  </si>
  <si>
    <t>Pr</t>
  </si>
  <si>
    <t>Comune di Alba</t>
  </si>
  <si>
    <t>Comune di Baldissero d'Alba</t>
  </si>
  <si>
    <t>Comune di Castellinaldo</t>
  </si>
  <si>
    <t>Comune di Magliano Alfieri</t>
  </si>
  <si>
    <t>Comune di Vezza d'Alba</t>
  </si>
  <si>
    <t>Confederazione Nazionale dell'Artigianato - CNA di Cuneo</t>
  </si>
  <si>
    <t>Comune di Ceresole d'Alba</t>
  </si>
  <si>
    <t>Comune di Govone</t>
  </si>
  <si>
    <t>Comune di Montaldo Roero</t>
  </si>
  <si>
    <t>Comune di Santo Stefano Roero</t>
  </si>
  <si>
    <t>Unione di Comuni Colline di Langa e del Barolo</t>
  </si>
  <si>
    <t>Comune di Monteu Roero</t>
  </si>
  <si>
    <t>Confederazione Italiana Agricoltori - CIA di Cuneo</t>
  </si>
  <si>
    <t>Enoteca Regionale del Barbaresco</t>
  </si>
  <si>
    <t>Enoteca Regionale Piemontese Cavour</t>
  </si>
  <si>
    <t>n. quote sottoscritte</t>
  </si>
  <si>
    <t>Unione Montana Alta Langa</t>
  </si>
  <si>
    <t>Comune di Camo</t>
  </si>
  <si>
    <t>Comune di Castiglione Tinella</t>
  </si>
  <si>
    <t>Comune di Mango</t>
  </si>
  <si>
    <t>Comune di Neive</t>
  </si>
  <si>
    <t>Comune di Neviglie</t>
  </si>
  <si>
    <t>Comune di Treiso</t>
  </si>
  <si>
    <t>Comune di Barbaresco</t>
  </si>
  <si>
    <t>Associazione Turismo in Langa</t>
  </si>
  <si>
    <t>A.C.A. - Associazione Commercianti Albesi</t>
  </si>
  <si>
    <t>Alta Langa Servizi S.p.A. (A.L.SE.)</t>
  </si>
  <si>
    <t>Banco di Credito P. Azzoaglio S.p.a.</t>
  </si>
  <si>
    <t>Camera di Commercio IAA di Cuneo</t>
  </si>
  <si>
    <t>Confartigianato Associazione Artigiani Prov. di Cuneo</t>
  </si>
  <si>
    <t>Expo Turist Alba soc. coop. a r.l.</t>
  </si>
  <si>
    <t>Stirano s.r.l.</t>
  </si>
  <si>
    <t>Servizi A.C.A. s.r.l.</t>
  </si>
  <si>
    <t>Tecnoedil S.p.a.</t>
  </si>
  <si>
    <t>Denominazione Socio</t>
  </si>
  <si>
    <t>N.</t>
  </si>
  <si>
    <t>valore partecipazione importo nominale in €</t>
  </si>
  <si>
    <t>Ente Turismo Alba Bra Langhe Roero</t>
  </si>
  <si>
    <t>Comune di Canale</t>
  </si>
  <si>
    <t>Comune di Castagnito</t>
  </si>
  <si>
    <t>Comune di Corneliano d'Alba</t>
  </si>
  <si>
    <t>Comune di Diano d'Alba</t>
  </si>
  <si>
    <t>Comune di Guarene</t>
  </si>
  <si>
    <t>Comune di La Morra</t>
  </si>
  <si>
    <t>Comune di Montà</t>
  </si>
  <si>
    <t>Comune di Montelupo Albese</t>
  </si>
  <si>
    <t>Comune di Monticello d'Alba</t>
  </si>
  <si>
    <t>Comune di Piobesi d'Alba</t>
  </si>
  <si>
    <t>Comune di Pocapaglia</t>
  </si>
  <si>
    <t>Comune di Priocca</t>
  </si>
  <si>
    <t>Comune di Rodello</t>
  </si>
  <si>
    <t>Comune di Santa Vittoria d'Alba</t>
  </si>
  <si>
    <t>Comune di Serralunga d'Alba</t>
  </si>
  <si>
    <t>Comune di Sommariva Perno</t>
  </si>
  <si>
    <t>Moltiplicatore
(art. 10 Statuto)</t>
  </si>
  <si>
    <t>Quota contributo annuale (SOLO VERIFICA TOTALE)</t>
  </si>
  <si>
    <t>Situazione socio con riferimento alla data del 31/08/2016</t>
  </si>
  <si>
    <t>socio DOPO il 31/08/2016</t>
  </si>
  <si>
    <t>socio già PRIMA del 31/08/16</t>
  </si>
  <si>
    <t>Quota contributo straordinario per soli soci dopo il 31/08/16</t>
  </si>
  <si>
    <t>quota acquisita dopo il 31/08/16</t>
  </si>
  <si>
    <t>Debiti al 31/12/2016 nei confronti del GAL</t>
  </si>
  <si>
    <t>socio cessato al 27/12/2017</t>
  </si>
  <si>
    <t>Langhe Roero Holding</t>
  </si>
  <si>
    <t xml:space="preserve">socio cessato  </t>
  </si>
  <si>
    <t>Quota contributo annuale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</si>
</sst>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 ;\-#,##0\ "/>
    <numFmt numFmtId="165" formatCode="0.0000%"/>
  </numFmts>
  <fonts count="5">
    <font>
      <sz val="10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43" fontId="3" fillId="0" borderId="1" xfId="1" applyFont="1" applyFill="1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43" fontId="3" fillId="0" borderId="1" xfId="3" applyFont="1" applyFill="1" applyBorder="1" applyAlignment="1">
      <alignment vertical="center" wrapText="1"/>
    </xf>
    <xf numFmtId="43" fontId="3" fillId="0" borderId="1" xfId="3" applyFont="1" applyFill="1" applyBorder="1" applyAlignment="1">
      <alignment horizontal="center" vertical="center" wrapText="1"/>
    </xf>
    <xf numFmtId="165" fontId="3" fillId="0" borderId="1" xfId="4" applyNumberFormat="1" applyFont="1" applyFill="1" applyBorder="1" applyAlignment="1">
      <alignment vertical="center" wrapText="1"/>
    </xf>
    <xf numFmtId="10" fontId="2" fillId="2" borderId="1" xfId="3" applyNumberFormat="1" applyFont="1" applyFill="1" applyBorder="1" applyAlignment="1">
      <alignment horizontal="center" vertical="center" wrapText="1"/>
    </xf>
    <xf numFmtId="2" fontId="3" fillId="0" borderId="1" xfId="4" applyNumberFormat="1" applyFont="1" applyFill="1" applyBorder="1" applyAlignment="1">
      <alignment vertical="center" wrapText="1"/>
    </xf>
    <xf numFmtId="43" fontId="2" fillId="2" borderId="1" xfId="3" applyFont="1" applyFill="1" applyBorder="1" applyAlignment="1">
      <alignment vertical="center" wrapText="1"/>
    </xf>
    <xf numFmtId="10" fontId="2" fillId="0" borderId="0" xfId="3" applyNumberFormat="1" applyFont="1" applyFill="1" applyBorder="1" applyAlignment="1">
      <alignment vertical="center" wrapText="1"/>
    </xf>
    <xf numFmtId="10" fontId="3" fillId="0" borderId="0" xfId="3" applyNumberFormat="1" applyFont="1" applyAlignment="1">
      <alignment vertical="center" wrapText="1"/>
    </xf>
    <xf numFmtId="10" fontId="3" fillId="0" borderId="0" xfId="3" applyNumberFormat="1" applyFont="1" applyAlignment="1">
      <alignment vertical="center"/>
    </xf>
    <xf numFmtId="10" fontId="3" fillId="0" borderId="0" xfId="3" applyNumberFormat="1" applyFont="1" applyAlignment="1">
      <alignment horizontal="left" vertical="center"/>
    </xf>
    <xf numFmtId="43" fontId="2" fillId="2" borderId="1" xfId="3" applyFont="1" applyFill="1" applyBorder="1" applyAlignment="1">
      <alignment horizontal="center" vertical="center" wrapText="1"/>
    </xf>
    <xf numFmtId="43" fontId="2" fillId="0" borderId="0" xfId="3" applyFont="1" applyFill="1" applyBorder="1" applyAlignment="1">
      <alignment vertical="center" wrapText="1"/>
    </xf>
    <xf numFmtId="43" fontId="3" fillId="0" borderId="0" xfId="3" applyFont="1" applyAlignment="1">
      <alignment vertical="center" wrapText="1"/>
    </xf>
    <xf numFmtId="43" fontId="3" fillId="0" borderId="0" xfId="3" applyFont="1" applyAlignment="1">
      <alignment vertical="center"/>
    </xf>
    <xf numFmtId="43" fontId="3" fillId="0" borderId="0" xfId="3" applyFont="1" applyAlignment="1">
      <alignment horizontal="left" vertical="center"/>
    </xf>
    <xf numFmtId="164" fontId="2" fillId="2" borderId="1" xfId="3" applyNumberFormat="1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 wrapText="1"/>
    </xf>
    <xf numFmtId="43" fontId="2" fillId="0" borderId="0" xfId="3" applyFont="1" applyAlignment="1">
      <alignment horizontal="center" vertical="center" wrapText="1"/>
    </xf>
    <xf numFmtId="43" fontId="3" fillId="0" borderId="1" xfId="3" applyNumberFormat="1" applyFont="1" applyFill="1" applyBorder="1" applyAlignment="1">
      <alignment vertical="center" wrapText="1"/>
    </xf>
    <xf numFmtId="43" fontId="3" fillId="0" borderId="0" xfId="3" applyFont="1" applyFill="1" applyAlignment="1">
      <alignment vertical="center" wrapText="1"/>
    </xf>
    <xf numFmtId="165" fontId="2" fillId="2" borderId="1" xfId="3" applyNumberFormat="1" applyFont="1" applyFill="1" applyBorder="1" applyAlignment="1">
      <alignment vertical="center" wrapText="1"/>
    </xf>
    <xf numFmtId="43" fontId="2" fillId="0" borderId="0" xfId="3" applyFont="1" applyAlignment="1">
      <alignment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3" fontId="2" fillId="0" borderId="0" xfId="3" applyFont="1" applyFill="1" applyBorder="1" applyAlignment="1">
      <alignment horizontal="center" vertical="center" wrapText="1"/>
    </xf>
    <xf numFmtId="165" fontId="2" fillId="0" borderId="0" xfId="3" applyNumberFormat="1" applyFont="1" applyFill="1" applyBorder="1" applyAlignment="1">
      <alignment vertical="center" wrapText="1"/>
    </xf>
    <xf numFmtId="43" fontId="2" fillId="0" borderId="0" xfId="3" applyFont="1" applyFill="1" applyAlignment="1">
      <alignment vertical="center" wrapText="1"/>
    </xf>
    <xf numFmtId="43" fontId="2" fillId="0" borderId="0" xfId="3" applyFont="1" applyAlignment="1">
      <alignment vertical="center"/>
    </xf>
    <xf numFmtId="43" fontId="3" fillId="0" borderId="0" xfId="3" applyFont="1" applyAlignment="1">
      <alignment horizontal="center" vertical="center"/>
    </xf>
    <xf numFmtId="164" fontId="3" fillId="0" borderId="0" xfId="3" applyNumberFormat="1" applyFont="1" applyAlignment="1">
      <alignment horizontal="center" vertical="center"/>
    </xf>
    <xf numFmtId="165" fontId="3" fillId="0" borderId="0" xfId="3" applyNumberFormat="1" applyFont="1" applyAlignment="1">
      <alignment vertical="center"/>
    </xf>
    <xf numFmtId="165" fontId="3" fillId="0" borderId="0" xfId="3" applyNumberFormat="1" applyFont="1" applyAlignment="1">
      <alignment horizontal="left" vertical="center"/>
    </xf>
    <xf numFmtId="164" fontId="3" fillId="0" borderId="0" xfId="3" applyNumberFormat="1" applyFont="1" applyAlignment="1">
      <alignment horizontal="left" vertical="center"/>
    </xf>
    <xf numFmtId="164" fontId="3" fillId="0" borderId="0" xfId="3" applyNumberFormat="1" applyFont="1" applyAlignment="1">
      <alignment horizontal="center" vertical="center" wrapText="1"/>
    </xf>
    <xf numFmtId="43" fontId="3" fillId="0" borderId="0" xfId="3" applyFont="1" applyAlignment="1">
      <alignment horizontal="center" vertical="center" wrapText="1"/>
    </xf>
    <xf numFmtId="165" fontId="3" fillId="0" borderId="0" xfId="3" applyNumberFormat="1" applyFont="1" applyAlignment="1">
      <alignment vertical="center" wrapText="1"/>
    </xf>
    <xf numFmtId="43" fontId="3" fillId="3" borderId="1" xfId="3" applyFont="1" applyFill="1" applyBorder="1" applyAlignment="1">
      <alignment vertical="center" wrapText="1"/>
    </xf>
  </cellXfs>
  <cellStyles count="5">
    <cellStyle name="Migliaia" xfId="1" builtinId="3"/>
    <cellStyle name="Migliaia 2" xfId="3"/>
    <cellStyle name="Normale" xfId="0" builtinId="0"/>
    <cellStyle name="Normale 2" xfId="2"/>
    <cellStyle name="Percentu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nerale\Bilanci\Bilancio%202016\Conto%20Economico%20Preventivo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i 2014"/>
      <sheetName val="Preventivo 2015"/>
      <sheetName val="RipartoCofinanz.Soci_2015"/>
      <sheetName val="Preventivo 2017"/>
      <sheetName val="RipartoCofinanz.Soci_2017"/>
      <sheetName val="Interessi passivi BRE"/>
    </sheetNames>
    <sheetDataSet>
      <sheetData sheetId="0"/>
      <sheetData sheetId="1"/>
      <sheetData sheetId="2"/>
      <sheetData sheetId="3">
        <row r="19">
          <cell r="F19">
            <v>58250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5"/>
  <sheetViews>
    <sheetView tabSelected="1" topLeftCell="A40" zoomScale="90" zoomScaleNormal="90" workbookViewId="0">
      <selection activeCell="B58" sqref="B58"/>
    </sheetView>
  </sheetViews>
  <sheetFormatPr defaultColWidth="9.140625" defaultRowHeight="14.25"/>
  <cols>
    <col min="1" max="1" width="6.42578125" style="36" customWidth="1"/>
    <col min="2" max="2" width="51.140625" style="16" customWidth="1"/>
    <col min="3" max="3" width="20.7109375" style="16" customWidth="1"/>
    <col min="4" max="4" width="8.7109375" style="37" hidden="1" customWidth="1"/>
    <col min="5" max="5" width="7.42578125" style="36" hidden="1" customWidth="1"/>
    <col min="6" max="6" width="8.42578125" style="16" hidden="1" customWidth="1"/>
    <col min="7" max="7" width="14.85546875" style="16" customWidth="1"/>
    <col min="8" max="8" width="16" style="38" customWidth="1"/>
    <col min="9" max="9" width="10.7109375" style="11" customWidth="1"/>
    <col min="10" max="11" width="15.42578125" style="16" customWidth="1"/>
    <col min="12" max="12" width="21.7109375" style="16" hidden="1" customWidth="1"/>
    <col min="13" max="14" width="15.42578125" style="16" customWidth="1"/>
    <col min="15" max="257" width="9.140625" style="16"/>
    <col min="258" max="258" width="6.42578125" style="16" customWidth="1"/>
    <col min="259" max="259" width="51.140625" style="16" customWidth="1"/>
    <col min="260" max="262" width="0" style="16" hidden="1" customWidth="1"/>
    <col min="263" max="263" width="14.85546875" style="16" customWidth="1"/>
    <col min="264" max="265" width="10.7109375" style="16" customWidth="1"/>
    <col min="266" max="267" width="15.42578125" style="16" customWidth="1"/>
    <col min="268" max="268" width="21.7109375" style="16" customWidth="1"/>
    <col min="269" max="513" width="9.140625" style="16"/>
    <col min="514" max="514" width="6.42578125" style="16" customWidth="1"/>
    <col min="515" max="515" width="51.140625" style="16" customWidth="1"/>
    <col min="516" max="518" width="0" style="16" hidden="1" customWidth="1"/>
    <col min="519" max="519" width="14.85546875" style="16" customWidth="1"/>
    <col min="520" max="521" width="10.7109375" style="16" customWidth="1"/>
    <col min="522" max="523" width="15.42578125" style="16" customWidth="1"/>
    <col min="524" max="524" width="21.7109375" style="16" customWidth="1"/>
    <col min="525" max="769" width="9.140625" style="16"/>
    <col min="770" max="770" width="6.42578125" style="16" customWidth="1"/>
    <col min="771" max="771" width="51.140625" style="16" customWidth="1"/>
    <col min="772" max="774" width="0" style="16" hidden="1" customWidth="1"/>
    <col min="775" max="775" width="14.85546875" style="16" customWidth="1"/>
    <col min="776" max="777" width="10.7109375" style="16" customWidth="1"/>
    <col min="778" max="779" width="15.42578125" style="16" customWidth="1"/>
    <col min="780" max="780" width="21.7109375" style="16" customWidth="1"/>
    <col min="781" max="1025" width="9.140625" style="16"/>
    <col min="1026" max="1026" width="6.42578125" style="16" customWidth="1"/>
    <col min="1027" max="1027" width="51.140625" style="16" customWidth="1"/>
    <col min="1028" max="1030" width="0" style="16" hidden="1" customWidth="1"/>
    <col min="1031" max="1031" width="14.85546875" style="16" customWidth="1"/>
    <col min="1032" max="1033" width="10.7109375" style="16" customWidth="1"/>
    <col min="1034" max="1035" width="15.42578125" style="16" customWidth="1"/>
    <col min="1036" max="1036" width="21.7109375" style="16" customWidth="1"/>
    <col min="1037" max="1281" width="9.140625" style="16"/>
    <col min="1282" max="1282" width="6.42578125" style="16" customWidth="1"/>
    <col min="1283" max="1283" width="51.140625" style="16" customWidth="1"/>
    <col min="1284" max="1286" width="0" style="16" hidden="1" customWidth="1"/>
    <col min="1287" max="1287" width="14.85546875" style="16" customWidth="1"/>
    <col min="1288" max="1289" width="10.7109375" style="16" customWidth="1"/>
    <col min="1290" max="1291" width="15.42578125" style="16" customWidth="1"/>
    <col min="1292" max="1292" width="21.7109375" style="16" customWidth="1"/>
    <col min="1293" max="1537" width="9.140625" style="16"/>
    <col min="1538" max="1538" width="6.42578125" style="16" customWidth="1"/>
    <col min="1539" max="1539" width="51.140625" style="16" customWidth="1"/>
    <col min="1540" max="1542" width="0" style="16" hidden="1" customWidth="1"/>
    <col min="1543" max="1543" width="14.85546875" style="16" customWidth="1"/>
    <col min="1544" max="1545" width="10.7109375" style="16" customWidth="1"/>
    <col min="1546" max="1547" width="15.42578125" style="16" customWidth="1"/>
    <col min="1548" max="1548" width="21.7109375" style="16" customWidth="1"/>
    <col min="1549" max="1793" width="9.140625" style="16"/>
    <col min="1794" max="1794" width="6.42578125" style="16" customWidth="1"/>
    <col min="1795" max="1795" width="51.140625" style="16" customWidth="1"/>
    <col min="1796" max="1798" width="0" style="16" hidden="1" customWidth="1"/>
    <col min="1799" max="1799" width="14.85546875" style="16" customWidth="1"/>
    <col min="1800" max="1801" width="10.7109375" style="16" customWidth="1"/>
    <col min="1802" max="1803" width="15.42578125" style="16" customWidth="1"/>
    <col min="1804" max="1804" width="21.7109375" style="16" customWidth="1"/>
    <col min="1805" max="2049" width="9.140625" style="16"/>
    <col min="2050" max="2050" width="6.42578125" style="16" customWidth="1"/>
    <col min="2051" max="2051" width="51.140625" style="16" customWidth="1"/>
    <col min="2052" max="2054" width="0" style="16" hidden="1" customWidth="1"/>
    <col min="2055" max="2055" width="14.85546875" style="16" customWidth="1"/>
    <col min="2056" max="2057" width="10.7109375" style="16" customWidth="1"/>
    <col min="2058" max="2059" width="15.42578125" style="16" customWidth="1"/>
    <col min="2060" max="2060" width="21.7109375" style="16" customWidth="1"/>
    <col min="2061" max="2305" width="9.140625" style="16"/>
    <col min="2306" max="2306" width="6.42578125" style="16" customWidth="1"/>
    <col min="2307" max="2307" width="51.140625" style="16" customWidth="1"/>
    <col min="2308" max="2310" width="0" style="16" hidden="1" customWidth="1"/>
    <col min="2311" max="2311" width="14.85546875" style="16" customWidth="1"/>
    <col min="2312" max="2313" width="10.7109375" style="16" customWidth="1"/>
    <col min="2314" max="2315" width="15.42578125" style="16" customWidth="1"/>
    <col min="2316" max="2316" width="21.7109375" style="16" customWidth="1"/>
    <col min="2317" max="2561" width="9.140625" style="16"/>
    <col min="2562" max="2562" width="6.42578125" style="16" customWidth="1"/>
    <col min="2563" max="2563" width="51.140625" style="16" customWidth="1"/>
    <col min="2564" max="2566" width="0" style="16" hidden="1" customWidth="1"/>
    <col min="2567" max="2567" width="14.85546875" style="16" customWidth="1"/>
    <col min="2568" max="2569" width="10.7109375" style="16" customWidth="1"/>
    <col min="2570" max="2571" width="15.42578125" style="16" customWidth="1"/>
    <col min="2572" max="2572" width="21.7109375" style="16" customWidth="1"/>
    <col min="2573" max="2817" width="9.140625" style="16"/>
    <col min="2818" max="2818" width="6.42578125" style="16" customWidth="1"/>
    <col min="2819" max="2819" width="51.140625" style="16" customWidth="1"/>
    <col min="2820" max="2822" width="0" style="16" hidden="1" customWidth="1"/>
    <col min="2823" max="2823" width="14.85546875" style="16" customWidth="1"/>
    <col min="2824" max="2825" width="10.7109375" style="16" customWidth="1"/>
    <col min="2826" max="2827" width="15.42578125" style="16" customWidth="1"/>
    <col min="2828" max="2828" width="21.7109375" style="16" customWidth="1"/>
    <col min="2829" max="3073" width="9.140625" style="16"/>
    <col min="3074" max="3074" width="6.42578125" style="16" customWidth="1"/>
    <col min="3075" max="3075" width="51.140625" style="16" customWidth="1"/>
    <col min="3076" max="3078" width="0" style="16" hidden="1" customWidth="1"/>
    <col min="3079" max="3079" width="14.85546875" style="16" customWidth="1"/>
    <col min="3080" max="3081" width="10.7109375" style="16" customWidth="1"/>
    <col min="3082" max="3083" width="15.42578125" style="16" customWidth="1"/>
    <col min="3084" max="3084" width="21.7109375" style="16" customWidth="1"/>
    <col min="3085" max="3329" width="9.140625" style="16"/>
    <col min="3330" max="3330" width="6.42578125" style="16" customWidth="1"/>
    <col min="3331" max="3331" width="51.140625" style="16" customWidth="1"/>
    <col min="3332" max="3334" width="0" style="16" hidden="1" customWidth="1"/>
    <col min="3335" max="3335" width="14.85546875" style="16" customWidth="1"/>
    <col min="3336" max="3337" width="10.7109375" style="16" customWidth="1"/>
    <col min="3338" max="3339" width="15.42578125" style="16" customWidth="1"/>
    <col min="3340" max="3340" width="21.7109375" style="16" customWidth="1"/>
    <col min="3341" max="3585" width="9.140625" style="16"/>
    <col min="3586" max="3586" width="6.42578125" style="16" customWidth="1"/>
    <col min="3587" max="3587" width="51.140625" style="16" customWidth="1"/>
    <col min="3588" max="3590" width="0" style="16" hidden="1" customWidth="1"/>
    <col min="3591" max="3591" width="14.85546875" style="16" customWidth="1"/>
    <col min="3592" max="3593" width="10.7109375" style="16" customWidth="1"/>
    <col min="3594" max="3595" width="15.42578125" style="16" customWidth="1"/>
    <col min="3596" max="3596" width="21.7109375" style="16" customWidth="1"/>
    <col min="3597" max="3841" width="9.140625" style="16"/>
    <col min="3842" max="3842" width="6.42578125" style="16" customWidth="1"/>
    <col min="3843" max="3843" width="51.140625" style="16" customWidth="1"/>
    <col min="3844" max="3846" width="0" style="16" hidden="1" customWidth="1"/>
    <col min="3847" max="3847" width="14.85546875" style="16" customWidth="1"/>
    <col min="3848" max="3849" width="10.7109375" style="16" customWidth="1"/>
    <col min="3850" max="3851" width="15.42578125" style="16" customWidth="1"/>
    <col min="3852" max="3852" width="21.7109375" style="16" customWidth="1"/>
    <col min="3853" max="4097" width="9.140625" style="16"/>
    <col min="4098" max="4098" width="6.42578125" style="16" customWidth="1"/>
    <col min="4099" max="4099" width="51.140625" style="16" customWidth="1"/>
    <col min="4100" max="4102" width="0" style="16" hidden="1" customWidth="1"/>
    <col min="4103" max="4103" width="14.85546875" style="16" customWidth="1"/>
    <col min="4104" max="4105" width="10.7109375" style="16" customWidth="1"/>
    <col min="4106" max="4107" width="15.42578125" style="16" customWidth="1"/>
    <col min="4108" max="4108" width="21.7109375" style="16" customWidth="1"/>
    <col min="4109" max="4353" width="9.140625" style="16"/>
    <col min="4354" max="4354" width="6.42578125" style="16" customWidth="1"/>
    <col min="4355" max="4355" width="51.140625" style="16" customWidth="1"/>
    <col min="4356" max="4358" width="0" style="16" hidden="1" customWidth="1"/>
    <col min="4359" max="4359" width="14.85546875" style="16" customWidth="1"/>
    <col min="4360" max="4361" width="10.7109375" style="16" customWidth="1"/>
    <col min="4362" max="4363" width="15.42578125" style="16" customWidth="1"/>
    <col min="4364" max="4364" width="21.7109375" style="16" customWidth="1"/>
    <col min="4365" max="4609" width="9.140625" style="16"/>
    <col min="4610" max="4610" width="6.42578125" style="16" customWidth="1"/>
    <col min="4611" max="4611" width="51.140625" style="16" customWidth="1"/>
    <col min="4612" max="4614" width="0" style="16" hidden="1" customWidth="1"/>
    <col min="4615" max="4615" width="14.85546875" style="16" customWidth="1"/>
    <col min="4616" max="4617" width="10.7109375" style="16" customWidth="1"/>
    <col min="4618" max="4619" width="15.42578125" style="16" customWidth="1"/>
    <col min="4620" max="4620" width="21.7109375" style="16" customWidth="1"/>
    <col min="4621" max="4865" width="9.140625" style="16"/>
    <col min="4866" max="4866" width="6.42578125" style="16" customWidth="1"/>
    <col min="4867" max="4867" width="51.140625" style="16" customWidth="1"/>
    <col min="4868" max="4870" width="0" style="16" hidden="1" customWidth="1"/>
    <col min="4871" max="4871" width="14.85546875" style="16" customWidth="1"/>
    <col min="4872" max="4873" width="10.7109375" style="16" customWidth="1"/>
    <col min="4874" max="4875" width="15.42578125" style="16" customWidth="1"/>
    <col min="4876" max="4876" width="21.7109375" style="16" customWidth="1"/>
    <col min="4877" max="5121" width="9.140625" style="16"/>
    <col min="5122" max="5122" width="6.42578125" style="16" customWidth="1"/>
    <col min="5123" max="5123" width="51.140625" style="16" customWidth="1"/>
    <col min="5124" max="5126" width="0" style="16" hidden="1" customWidth="1"/>
    <col min="5127" max="5127" width="14.85546875" style="16" customWidth="1"/>
    <col min="5128" max="5129" width="10.7109375" style="16" customWidth="1"/>
    <col min="5130" max="5131" width="15.42578125" style="16" customWidth="1"/>
    <col min="5132" max="5132" width="21.7109375" style="16" customWidth="1"/>
    <col min="5133" max="5377" width="9.140625" style="16"/>
    <col min="5378" max="5378" width="6.42578125" style="16" customWidth="1"/>
    <col min="5379" max="5379" width="51.140625" style="16" customWidth="1"/>
    <col min="5380" max="5382" width="0" style="16" hidden="1" customWidth="1"/>
    <col min="5383" max="5383" width="14.85546875" style="16" customWidth="1"/>
    <col min="5384" max="5385" width="10.7109375" style="16" customWidth="1"/>
    <col min="5386" max="5387" width="15.42578125" style="16" customWidth="1"/>
    <col min="5388" max="5388" width="21.7109375" style="16" customWidth="1"/>
    <col min="5389" max="5633" width="9.140625" style="16"/>
    <col min="5634" max="5634" width="6.42578125" style="16" customWidth="1"/>
    <col min="5635" max="5635" width="51.140625" style="16" customWidth="1"/>
    <col min="5636" max="5638" width="0" style="16" hidden="1" customWidth="1"/>
    <col min="5639" max="5639" width="14.85546875" style="16" customWidth="1"/>
    <col min="5640" max="5641" width="10.7109375" style="16" customWidth="1"/>
    <col min="5642" max="5643" width="15.42578125" style="16" customWidth="1"/>
    <col min="5644" max="5644" width="21.7109375" style="16" customWidth="1"/>
    <col min="5645" max="5889" width="9.140625" style="16"/>
    <col min="5890" max="5890" width="6.42578125" style="16" customWidth="1"/>
    <col min="5891" max="5891" width="51.140625" style="16" customWidth="1"/>
    <col min="5892" max="5894" width="0" style="16" hidden="1" customWidth="1"/>
    <col min="5895" max="5895" width="14.85546875" style="16" customWidth="1"/>
    <col min="5896" max="5897" width="10.7109375" style="16" customWidth="1"/>
    <col min="5898" max="5899" width="15.42578125" style="16" customWidth="1"/>
    <col min="5900" max="5900" width="21.7109375" style="16" customWidth="1"/>
    <col min="5901" max="6145" width="9.140625" style="16"/>
    <col min="6146" max="6146" width="6.42578125" style="16" customWidth="1"/>
    <col min="6147" max="6147" width="51.140625" style="16" customWidth="1"/>
    <col min="6148" max="6150" width="0" style="16" hidden="1" customWidth="1"/>
    <col min="6151" max="6151" width="14.85546875" style="16" customWidth="1"/>
    <col min="6152" max="6153" width="10.7109375" style="16" customWidth="1"/>
    <col min="6154" max="6155" width="15.42578125" style="16" customWidth="1"/>
    <col min="6156" max="6156" width="21.7109375" style="16" customWidth="1"/>
    <col min="6157" max="6401" width="9.140625" style="16"/>
    <col min="6402" max="6402" width="6.42578125" style="16" customWidth="1"/>
    <col min="6403" max="6403" width="51.140625" style="16" customWidth="1"/>
    <col min="6404" max="6406" width="0" style="16" hidden="1" customWidth="1"/>
    <col min="6407" max="6407" width="14.85546875" style="16" customWidth="1"/>
    <col min="6408" max="6409" width="10.7109375" style="16" customWidth="1"/>
    <col min="6410" max="6411" width="15.42578125" style="16" customWidth="1"/>
    <col min="6412" max="6412" width="21.7109375" style="16" customWidth="1"/>
    <col min="6413" max="6657" width="9.140625" style="16"/>
    <col min="6658" max="6658" width="6.42578125" style="16" customWidth="1"/>
    <col min="6659" max="6659" width="51.140625" style="16" customWidth="1"/>
    <col min="6660" max="6662" width="0" style="16" hidden="1" customWidth="1"/>
    <col min="6663" max="6663" width="14.85546875" style="16" customWidth="1"/>
    <col min="6664" max="6665" width="10.7109375" style="16" customWidth="1"/>
    <col min="6666" max="6667" width="15.42578125" style="16" customWidth="1"/>
    <col min="6668" max="6668" width="21.7109375" style="16" customWidth="1"/>
    <col min="6669" max="6913" width="9.140625" style="16"/>
    <col min="6914" max="6914" width="6.42578125" style="16" customWidth="1"/>
    <col min="6915" max="6915" width="51.140625" style="16" customWidth="1"/>
    <col min="6916" max="6918" width="0" style="16" hidden="1" customWidth="1"/>
    <col min="6919" max="6919" width="14.85546875" style="16" customWidth="1"/>
    <col min="6920" max="6921" width="10.7109375" style="16" customWidth="1"/>
    <col min="6922" max="6923" width="15.42578125" style="16" customWidth="1"/>
    <col min="6924" max="6924" width="21.7109375" style="16" customWidth="1"/>
    <col min="6925" max="7169" width="9.140625" style="16"/>
    <col min="7170" max="7170" width="6.42578125" style="16" customWidth="1"/>
    <col min="7171" max="7171" width="51.140625" style="16" customWidth="1"/>
    <col min="7172" max="7174" width="0" style="16" hidden="1" customWidth="1"/>
    <col min="7175" max="7175" width="14.85546875" style="16" customWidth="1"/>
    <col min="7176" max="7177" width="10.7109375" style="16" customWidth="1"/>
    <col min="7178" max="7179" width="15.42578125" style="16" customWidth="1"/>
    <col min="7180" max="7180" width="21.7109375" style="16" customWidth="1"/>
    <col min="7181" max="7425" width="9.140625" style="16"/>
    <col min="7426" max="7426" width="6.42578125" style="16" customWidth="1"/>
    <col min="7427" max="7427" width="51.140625" style="16" customWidth="1"/>
    <col min="7428" max="7430" width="0" style="16" hidden="1" customWidth="1"/>
    <col min="7431" max="7431" width="14.85546875" style="16" customWidth="1"/>
    <col min="7432" max="7433" width="10.7109375" style="16" customWidth="1"/>
    <col min="7434" max="7435" width="15.42578125" style="16" customWidth="1"/>
    <col min="7436" max="7436" width="21.7109375" style="16" customWidth="1"/>
    <col min="7437" max="7681" width="9.140625" style="16"/>
    <col min="7682" max="7682" width="6.42578125" style="16" customWidth="1"/>
    <col min="7683" max="7683" width="51.140625" style="16" customWidth="1"/>
    <col min="7684" max="7686" width="0" style="16" hidden="1" customWidth="1"/>
    <col min="7687" max="7687" width="14.85546875" style="16" customWidth="1"/>
    <col min="7688" max="7689" width="10.7109375" style="16" customWidth="1"/>
    <col min="7690" max="7691" width="15.42578125" style="16" customWidth="1"/>
    <col min="7692" max="7692" width="21.7109375" style="16" customWidth="1"/>
    <col min="7693" max="7937" width="9.140625" style="16"/>
    <col min="7938" max="7938" width="6.42578125" style="16" customWidth="1"/>
    <col min="7939" max="7939" width="51.140625" style="16" customWidth="1"/>
    <col min="7940" max="7942" width="0" style="16" hidden="1" customWidth="1"/>
    <col min="7943" max="7943" width="14.85546875" style="16" customWidth="1"/>
    <col min="7944" max="7945" width="10.7109375" style="16" customWidth="1"/>
    <col min="7946" max="7947" width="15.42578125" style="16" customWidth="1"/>
    <col min="7948" max="7948" width="21.7109375" style="16" customWidth="1"/>
    <col min="7949" max="8193" width="9.140625" style="16"/>
    <col min="8194" max="8194" width="6.42578125" style="16" customWidth="1"/>
    <col min="8195" max="8195" width="51.140625" style="16" customWidth="1"/>
    <col min="8196" max="8198" width="0" style="16" hidden="1" customWidth="1"/>
    <col min="8199" max="8199" width="14.85546875" style="16" customWidth="1"/>
    <col min="8200" max="8201" width="10.7109375" style="16" customWidth="1"/>
    <col min="8202" max="8203" width="15.42578125" style="16" customWidth="1"/>
    <col min="8204" max="8204" width="21.7109375" style="16" customWidth="1"/>
    <col min="8205" max="8449" width="9.140625" style="16"/>
    <col min="8450" max="8450" width="6.42578125" style="16" customWidth="1"/>
    <col min="8451" max="8451" width="51.140625" style="16" customWidth="1"/>
    <col min="8452" max="8454" width="0" style="16" hidden="1" customWidth="1"/>
    <col min="8455" max="8455" width="14.85546875" style="16" customWidth="1"/>
    <col min="8456" max="8457" width="10.7109375" style="16" customWidth="1"/>
    <col min="8458" max="8459" width="15.42578125" style="16" customWidth="1"/>
    <col min="8460" max="8460" width="21.7109375" style="16" customWidth="1"/>
    <col min="8461" max="8705" width="9.140625" style="16"/>
    <col min="8706" max="8706" width="6.42578125" style="16" customWidth="1"/>
    <col min="8707" max="8707" width="51.140625" style="16" customWidth="1"/>
    <col min="8708" max="8710" width="0" style="16" hidden="1" customWidth="1"/>
    <col min="8711" max="8711" width="14.85546875" style="16" customWidth="1"/>
    <col min="8712" max="8713" width="10.7109375" style="16" customWidth="1"/>
    <col min="8714" max="8715" width="15.42578125" style="16" customWidth="1"/>
    <col min="8716" max="8716" width="21.7109375" style="16" customWidth="1"/>
    <col min="8717" max="8961" width="9.140625" style="16"/>
    <col min="8962" max="8962" width="6.42578125" style="16" customWidth="1"/>
    <col min="8963" max="8963" width="51.140625" style="16" customWidth="1"/>
    <col min="8964" max="8966" width="0" style="16" hidden="1" customWidth="1"/>
    <col min="8967" max="8967" width="14.85546875" style="16" customWidth="1"/>
    <col min="8968" max="8969" width="10.7109375" style="16" customWidth="1"/>
    <col min="8970" max="8971" width="15.42578125" style="16" customWidth="1"/>
    <col min="8972" max="8972" width="21.7109375" style="16" customWidth="1"/>
    <col min="8973" max="9217" width="9.140625" style="16"/>
    <col min="9218" max="9218" width="6.42578125" style="16" customWidth="1"/>
    <col min="9219" max="9219" width="51.140625" style="16" customWidth="1"/>
    <col min="9220" max="9222" width="0" style="16" hidden="1" customWidth="1"/>
    <col min="9223" max="9223" width="14.85546875" style="16" customWidth="1"/>
    <col min="9224" max="9225" width="10.7109375" style="16" customWidth="1"/>
    <col min="9226" max="9227" width="15.42578125" style="16" customWidth="1"/>
    <col min="9228" max="9228" width="21.7109375" style="16" customWidth="1"/>
    <col min="9229" max="9473" width="9.140625" style="16"/>
    <col min="9474" max="9474" width="6.42578125" style="16" customWidth="1"/>
    <col min="9475" max="9475" width="51.140625" style="16" customWidth="1"/>
    <col min="9476" max="9478" width="0" style="16" hidden="1" customWidth="1"/>
    <col min="9479" max="9479" width="14.85546875" style="16" customWidth="1"/>
    <col min="9480" max="9481" width="10.7109375" style="16" customWidth="1"/>
    <col min="9482" max="9483" width="15.42578125" style="16" customWidth="1"/>
    <col min="9484" max="9484" width="21.7109375" style="16" customWidth="1"/>
    <col min="9485" max="9729" width="9.140625" style="16"/>
    <col min="9730" max="9730" width="6.42578125" style="16" customWidth="1"/>
    <col min="9731" max="9731" width="51.140625" style="16" customWidth="1"/>
    <col min="9732" max="9734" width="0" style="16" hidden="1" customWidth="1"/>
    <col min="9735" max="9735" width="14.85546875" style="16" customWidth="1"/>
    <col min="9736" max="9737" width="10.7109375" style="16" customWidth="1"/>
    <col min="9738" max="9739" width="15.42578125" style="16" customWidth="1"/>
    <col min="9740" max="9740" width="21.7109375" style="16" customWidth="1"/>
    <col min="9741" max="9985" width="9.140625" style="16"/>
    <col min="9986" max="9986" width="6.42578125" style="16" customWidth="1"/>
    <col min="9987" max="9987" width="51.140625" style="16" customWidth="1"/>
    <col min="9988" max="9990" width="0" style="16" hidden="1" customWidth="1"/>
    <col min="9991" max="9991" width="14.85546875" style="16" customWidth="1"/>
    <col min="9992" max="9993" width="10.7109375" style="16" customWidth="1"/>
    <col min="9994" max="9995" width="15.42578125" style="16" customWidth="1"/>
    <col min="9996" max="9996" width="21.7109375" style="16" customWidth="1"/>
    <col min="9997" max="10241" width="9.140625" style="16"/>
    <col min="10242" max="10242" width="6.42578125" style="16" customWidth="1"/>
    <col min="10243" max="10243" width="51.140625" style="16" customWidth="1"/>
    <col min="10244" max="10246" width="0" style="16" hidden="1" customWidth="1"/>
    <col min="10247" max="10247" width="14.85546875" style="16" customWidth="1"/>
    <col min="10248" max="10249" width="10.7109375" style="16" customWidth="1"/>
    <col min="10250" max="10251" width="15.42578125" style="16" customWidth="1"/>
    <col min="10252" max="10252" width="21.7109375" style="16" customWidth="1"/>
    <col min="10253" max="10497" width="9.140625" style="16"/>
    <col min="10498" max="10498" width="6.42578125" style="16" customWidth="1"/>
    <col min="10499" max="10499" width="51.140625" style="16" customWidth="1"/>
    <col min="10500" max="10502" width="0" style="16" hidden="1" customWidth="1"/>
    <col min="10503" max="10503" width="14.85546875" style="16" customWidth="1"/>
    <col min="10504" max="10505" width="10.7109375" style="16" customWidth="1"/>
    <col min="10506" max="10507" width="15.42578125" style="16" customWidth="1"/>
    <col min="10508" max="10508" width="21.7109375" style="16" customWidth="1"/>
    <col min="10509" max="10753" width="9.140625" style="16"/>
    <col min="10754" max="10754" width="6.42578125" style="16" customWidth="1"/>
    <col min="10755" max="10755" width="51.140625" style="16" customWidth="1"/>
    <col min="10756" max="10758" width="0" style="16" hidden="1" customWidth="1"/>
    <col min="10759" max="10759" width="14.85546875" style="16" customWidth="1"/>
    <col min="10760" max="10761" width="10.7109375" style="16" customWidth="1"/>
    <col min="10762" max="10763" width="15.42578125" style="16" customWidth="1"/>
    <col min="10764" max="10764" width="21.7109375" style="16" customWidth="1"/>
    <col min="10765" max="11009" width="9.140625" style="16"/>
    <col min="11010" max="11010" width="6.42578125" style="16" customWidth="1"/>
    <col min="11011" max="11011" width="51.140625" style="16" customWidth="1"/>
    <col min="11012" max="11014" width="0" style="16" hidden="1" customWidth="1"/>
    <col min="11015" max="11015" width="14.85546875" style="16" customWidth="1"/>
    <col min="11016" max="11017" width="10.7109375" style="16" customWidth="1"/>
    <col min="11018" max="11019" width="15.42578125" style="16" customWidth="1"/>
    <col min="11020" max="11020" width="21.7109375" style="16" customWidth="1"/>
    <col min="11021" max="11265" width="9.140625" style="16"/>
    <col min="11266" max="11266" width="6.42578125" style="16" customWidth="1"/>
    <col min="11267" max="11267" width="51.140625" style="16" customWidth="1"/>
    <col min="11268" max="11270" width="0" style="16" hidden="1" customWidth="1"/>
    <col min="11271" max="11271" width="14.85546875" style="16" customWidth="1"/>
    <col min="11272" max="11273" width="10.7109375" style="16" customWidth="1"/>
    <col min="11274" max="11275" width="15.42578125" style="16" customWidth="1"/>
    <col min="11276" max="11276" width="21.7109375" style="16" customWidth="1"/>
    <col min="11277" max="11521" width="9.140625" style="16"/>
    <col min="11522" max="11522" width="6.42578125" style="16" customWidth="1"/>
    <col min="11523" max="11523" width="51.140625" style="16" customWidth="1"/>
    <col min="11524" max="11526" width="0" style="16" hidden="1" customWidth="1"/>
    <col min="11527" max="11527" width="14.85546875" style="16" customWidth="1"/>
    <col min="11528" max="11529" width="10.7109375" style="16" customWidth="1"/>
    <col min="11530" max="11531" width="15.42578125" style="16" customWidth="1"/>
    <col min="11532" max="11532" width="21.7109375" style="16" customWidth="1"/>
    <col min="11533" max="11777" width="9.140625" style="16"/>
    <col min="11778" max="11778" width="6.42578125" style="16" customWidth="1"/>
    <col min="11779" max="11779" width="51.140625" style="16" customWidth="1"/>
    <col min="11780" max="11782" width="0" style="16" hidden="1" customWidth="1"/>
    <col min="11783" max="11783" width="14.85546875" style="16" customWidth="1"/>
    <col min="11784" max="11785" width="10.7109375" style="16" customWidth="1"/>
    <col min="11786" max="11787" width="15.42578125" style="16" customWidth="1"/>
    <col min="11788" max="11788" width="21.7109375" style="16" customWidth="1"/>
    <col min="11789" max="12033" width="9.140625" style="16"/>
    <col min="12034" max="12034" width="6.42578125" style="16" customWidth="1"/>
    <col min="12035" max="12035" width="51.140625" style="16" customWidth="1"/>
    <col min="12036" max="12038" width="0" style="16" hidden="1" customWidth="1"/>
    <col min="12039" max="12039" width="14.85546875" style="16" customWidth="1"/>
    <col min="12040" max="12041" width="10.7109375" style="16" customWidth="1"/>
    <col min="12042" max="12043" width="15.42578125" style="16" customWidth="1"/>
    <col min="12044" max="12044" width="21.7109375" style="16" customWidth="1"/>
    <col min="12045" max="12289" width="9.140625" style="16"/>
    <col min="12290" max="12290" width="6.42578125" style="16" customWidth="1"/>
    <col min="12291" max="12291" width="51.140625" style="16" customWidth="1"/>
    <col min="12292" max="12294" width="0" style="16" hidden="1" customWidth="1"/>
    <col min="12295" max="12295" width="14.85546875" style="16" customWidth="1"/>
    <col min="12296" max="12297" width="10.7109375" style="16" customWidth="1"/>
    <col min="12298" max="12299" width="15.42578125" style="16" customWidth="1"/>
    <col min="12300" max="12300" width="21.7109375" style="16" customWidth="1"/>
    <col min="12301" max="12545" width="9.140625" style="16"/>
    <col min="12546" max="12546" width="6.42578125" style="16" customWidth="1"/>
    <col min="12547" max="12547" width="51.140625" style="16" customWidth="1"/>
    <col min="12548" max="12550" width="0" style="16" hidden="1" customWidth="1"/>
    <col min="12551" max="12551" width="14.85546875" style="16" customWidth="1"/>
    <col min="12552" max="12553" width="10.7109375" style="16" customWidth="1"/>
    <col min="12554" max="12555" width="15.42578125" style="16" customWidth="1"/>
    <col min="12556" max="12556" width="21.7109375" style="16" customWidth="1"/>
    <col min="12557" max="12801" width="9.140625" style="16"/>
    <col min="12802" max="12802" width="6.42578125" style="16" customWidth="1"/>
    <col min="12803" max="12803" width="51.140625" style="16" customWidth="1"/>
    <col min="12804" max="12806" width="0" style="16" hidden="1" customWidth="1"/>
    <col min="12807" max="12807" width="14.85546875" style="16" customWidth="1"/>
    <col min="12808" max="12809" width="10.7109375" style="16" customWidth="1"/>
    <col min="12810" max="12811" width="15.42578125" style="16" customWidth="1"/>
    <col min="12812" max="12812" width="21.7109375" style="16" customWidth="1"/>
    <col min="12813" max="13057" width="9.140625" style="16"/>
    <col min="13058" max="13058" width="6.42578125" style="16" customWidth="1"/>
    <col min="13059" max="13059" width="51.140625" style="16" customWidth="1"/>
    <col min="13060" max="13062" width="0" style="16" hidden="1" customWidth="1"/>
    <col min="13063" max="13063" width="14.85546875" style="16" customWidth="1"/>
    <col min="13064" max="13065" width="10.7109375" style="16" customWidth="1"/>
    <col min="13066" max="13067" width="15.42578125" style="16" customWidth="1"/>
    <col min="13068" max="13068" width="21.7109375" style="16" customWidth="1"/>
    <col min="13069" max="13313" width="9.140625" style="16"/>
    <col min="13314" max="13314" width="6.42578125" style="16" customWidth="1"/>
    <col min="13315" max="13315" width="51.140625" style="16" customWidth="1"/>
    <col min="13316" max="13318" width="0" style="16" hidden="1" customWidth="1"/>
    <col min="13319" max="13319" width="14.85546875" style="16" customWidth="1"/>
    <col min="13320" max="13321" width="10.7109375" style="16" customWidth="1"/>
    <col min="13322" max="13323" width="15.42578125" style="16" customWidth="1"/>
    <col min="13324" max="13324" width="21.7109375" style="16" customWidth="1"/>
    <col min="13325" max="13569" width="9.140625" style="16"/>
    <col min="13570" max="13570" width="6.42578125" style="16" customWidth="1"/>
    <col min="13571" max="13571" width="51.140625" style="16" customWidth="1"/>
    <col min="13572" max="13574" width="0" style="16" hidden="1" customWidth="1"/>
    <col min="13575" max="13575" width="14.85546875" style="16" customWidth="1"/>
    <col min="13576" max="13577" width="10.7109375" style="16" customWidth="1"/>
    <col min="13578" max="13579" width="15.42578125" style="16" customWidth="1"/>
    <col min="13580" max="13580" width="21.7109375" style="16" customWidth="1"/>
    <col min="13581" max="13825" width="9.140625" style="16"/>
    <col min="13826" max="13826" width="6.42578125" style="16" customWidth="1"/>
    <col min="13827" max="13827" width="51.140625" style="16" customWidth="1"/>
    <col min="13828" max="13830" width="0" style="16" hidden="1" customWidth="1"/>
    <col min="13831" max="13831" width="14.85546875" style="16" customWidth="1"/>
    <col min="13832" max="13833" width="10.7109375" style="16" customWidth="1"/>
    <col min="13834" max="13835" width="15.42578125" style="16" customWidth="1"/>
    <col min="13836" max="13836" width="21.7109375" style="16" customWidth="1"/>
    <col min="13837" max="14081" width="9.140625" style="16"/>
    <col min="14082" max="14082" width="6.42578125" style="16" customWidth="1"/>
    <col min="14083" max="14083" width="51.140625" style="16" customWidth="1"/>
    <col min="14084" max="14086" width="0" style="16" hidden="1" customWidth="1"/>
    <col min="14087" max="14087" width="14.85546875" style="16" customWidth="1"/>
    <col min="14088" max="14089" width="10.7109375" style="16" customWidth="1"/>
    <col min="14090" max="14091" width="15.42578125" style="16" customWidth="1"/>
    <col min="14092" max="14092" width="21.7109375" style="16" customWidth="1"/>
    <col min="14093" max="14337" width="9.140625" style="16"/>
    <col min="14338" max="14338" width="6.42578125" style="16" customWidth="1"/>
    <col min="14339" max="14339" width="51.140625" style="16" customWidth="1"/>
    <col min="14340" max="14342" width="0" style="16" hidden="1" customWidth="1"/>
    <col min="14343" max="14343" width="14.85546875" style="16" customWidth="1"/>
    <col min="14344" max="14345" width="10.7109375" style="16" customWidth="1"/>
    <col min="14346" max="14347" width="15.42578125" style="16" customWidth="1"/>
    <col min="14348" max="14348" width="21.7109375" style="16" customWidth="1"/>
    <col min="14349" max="14593" width="9.140625" style="16"/>
    <col min="14594" max="14594" width="6.42578125" style="16" customWidth="1"/>
    <col min="14595" max="14595" width="51.140625" style="16" customWidth="1"/>
    <col min="14596" max="14598" width="0" style="16" hidden="1" customWidth="1"/>
    <col min="14599" max="14599" width="14.85546875" style="16" customWidth="1"/>
    <col min="14600" max="14601" width="10.7109375" style="16" customWidth="1"/>
    <col min="14602" max="14603" width="15.42578125" style="16" customWidth="1"/>
    <col min="14604" max="14604" width="21.7109375" style="16" customWidth="1"/>
    <col min="14605" max="14849" width="9.140625" style="16"/>
    <col min="14850" max="14850" width="6.42578125" style="16" customWidth="1"/>
    <col min="14851" max="14851" width="51.140625" style="16" customWidth="1"/>
    <col min="14852" max="14854" width="0" style="16" hidden="1" customWidth="1"/>
    <col min="14855" max="14855" width="14.85546875" style="16" customWidth="1"/>
    <col min="14856" max="14857" width="10.7109375" style="16" customWidth="1"/>
    <col min="14858" max="14859" width="15.42578125" style="16" customWidth="1"/>
    <col min="14860" max="14860" width="21.7109375" style="16" customWidth="1"/>
    <col min="14861" max="15105" width="9.140625" style="16"/>
    <col min="15106" max="15106" width="6.42578125" style="16" customWidth="1"/>
    <col min="15107" max="15107" width="51.140625" style="16" customWidth="1"/>
    <col min="15108" max="15110" width="0" style="16" hidden="1" customWidth="1"/>
    <col min="15111" max="15111" width="14.85546875" style="16" customWidth="1"/>
    <col min="15112" max="15113" width="10.7109375" style="16" customWidth="1"/>
    <col min="15114" max="15115" width="15.42578125" style="16" customWidth="1"/>
    <col min="15116" max="15116" width="21.7109375" style="16" customWidth="1"/>
    <col min="15117" max="15361" width="9.140625" style="16"/>
    <col min="15362" max="15362" width="6.42578125" style="16" customWidth="1"/>
    <col min="15363" max="15363" width="51.140625" style="16" customWidth="1"/>
    <col min="15364" max="15366" width="0" style="16" hidden="1" customWidth="1"/>
    <col min="15367" max="15367" width="14.85546875" style="16" customWidth="1"/>
    <col min="15368" max="15369" width="10.7109375" style="16" customWidth="1"/>
    <col min="15370" max="15371" width="15.42578125" style="16" customWidth="1"/>
    <col min="15372" max="15372" width="21.7109375" style="16" customWidth="1"/>
    <col min="15373" max="15617" width="9.140625" style="16"/>
    <col min="15618" max="15618" width="6.42578125" style="16" customWidth="1"/>
    <col min="15619" max="15619" width="51.140625" style="16" customWidth="1"/>
    <col min="15620" max="15622" width="0" style="16" hidden="1" customWidth="1"/>
    <col min="15623" max="15623" width="14.85546875" style="16" customWidth="1"/>
    <col min="15624" max="15625" width="10.7109375" style="16" customWidth="1"/>
    <col min="15626" max="15627" width="15.42578125" style="16" customWidth="1"/>
    <col min="15628" max="15628" width="21.7109375" style="16" customWidth="1"/>
    <col min="15629" max="15873" width="9.140625" style="16"/>
    <col min="15874" max="15874" width="6.42578125" style="16" customWidth="1"/>
    <col min="15875" max="15875" width="51.140625" style="16" customWidth="1"/>
    <col min="15876" max="15878" width="0" style="16" hidden="1" customWidth="1"/>
    <col min="15879" max="15879" width="14.85546875" style="16" customWidth="1"/>
    <col min="15880" max="15881" width="10.7109375" style="16" customWidth="1"/>
    <col min="15882" max="15883" width="15.42578125" style="16" customWidth="1"/>
    <col min="15884" max="15884" width="21.7109375" style="16" customWidth="1"/>
    <col min="15885" max="16129" width="9.140625" style="16"/>
    <col min="16130" max="16130" width="6.42578125" style="16" customWidth="1"/>
    <col min="16131" max="16131" width="51.140625" style="16" customWidth="1"/>
    <col min="16132" max="16134" width="0" style="16" hidden="1" customWidth="1"/>
    <col min="16135" max="16135" width="14.85546875" style="16" customWidth="1"/>
    <col min="16136" max="16137" width="10.7109375" style="16" customWidth="1"/>
    <col min="16138" max="16139" width="15.42578125" style="16" customWidth="1"/>
    <col min="16140" max="16140" width="21.7109375" style="16" customWidth="1"/>
    <col min="16141" max="16384" width="9.140625" style="16"/>
  </cols>
  <sheetData>
    <row r="1" spans="1:14" s="21" customFormat="1" ht="92.25" customHeight="1">
      <c r="A1" s="19" t="s">
        <v>48</v>
      </c>
      <c r="B1" s="14" t="s">
        <v>47</v>
      </c>
      <c r="C1" s="14" t="s">
        <v>69</v>
      </c>
      <c r="D1" s="14" t="s">
        <v>10</v>
      </c>
      <c r="E1" s="19" t="s">
        <v>28</v>
      </c>
      <c r="F1" s="14" t="s">
        <v>2</v>
      </c>
      <c r="G1" s="14" t="s">
        <v>49</v>
      </c>
      <c r="H1" s="20" t="s">
        <v>1</v>
      </c>
      <c r="I1" s="7" t="s">
        <v>67</v>
      </c>
      <c r="J1" s="14" t="s">
        <v>3</v>
      </c>
      <c r="K1" s="14" t="s">
        <v>78</v>
      </c>
      <c r="L1" s="14" t="s">
        <v>68</v>
      </c>
      <c r="M1" s="14" t="s">
        <v>72</v>
      </c>
      <c r="N1" s="14" t="s">
        <v>74</v>
      </c>
    </row>
    <row r="2" spans="1:14" s="23" customFormat="1" ht="26.25" customHeight="1">
      <c r="A2" s="3">
        <v>1</v>
      </c>
      <c r="B2" s="39" t="s">
        <v>38</v>
      </c>
      <c r="C2" s="4" t="s">
        <v>71</v>
      </c>
      <c r="D2" s="5" t="s">
        <v>12</v>
      </c>
      <c r="E2" s="3">
        <f>10+5</f>
        <v>15</v>
      </c>
      <c r="F2" s="4">
        <v>100</v>
      </c>
      <c r="G2" s="4">
        <f t="shared" ref="G2:G33" si="0">E2*F2</f>
        <v>1500</v>
      </c>
      <c r="H2" s="6">
        <f t="shared" ref="H2:H43" si="1">G2/$G$60</f>
        <v>6.9124423963133647E-2</v>
      </c>
      <c r="I2" s="8">
        <v>2.5</v>
      </c>
      <c r="J2" s="4">
        <f t="shared" ref="J2:J33" si="2">G2*I2</f>
        <v>3750</v>
      </c>
      <c r="K2" s="22">
        <f t="shared" ref="K2:K35" si="3">J2</f>
        <v>3750</v>
      </c>
      <c r="L2" s="1">
        <f>'[1]Preventivo 2017'!$F$19*'CS al 16.01.18 con quote 2017'!H2</f>
        <v>4026.4976958525349</v>
      </c>
      <c r="M2" s="22">
        <v>0</v>
      </c>
      <c r="N2" s="22">
        <v>2500</v>
      </c>
    </row>
    <row r="3" spans="1:14" s="23" customFormat="1" ht="26.25" customHeight="1">
      <c r="A3" s="3">
        <v>2</v>
      </c>
      <c r="B3" s="4" t="s">
        <v>39</v>
      </c>
      <c r="C3" s="4" t="s">
        <v>71</v>
      </c>
      <c r="D3" s="5" t="s">
        <v>12</v>
      </c>
      <c r="E3" s="3">
        <v>2</v>
      </c>
      <c r="F3" s="4">
        <v>100</v>
      </c>
      <c r="G3" s="4">
        <f t="shared" si="0"/>
        <v>200</v>
      </c>
      <c r="H3" s="6">
        <f t="shared" si="1"/>
        <v>9.2165898617511521E-3</v>
      </c>
      <c r="I3" s="8">
        <v>2.5</v>
      </c>
      <c r="J3" s="4">
        <f t="shared" si="2"/>
        <v>500</v>
      </c>
      <c r="K3" s="22">
        <f t="shared" si="3"/>
        <v>500</v>
      </c>
      <c r="L3" s="1">
        <f>'[1]Preventivo 2017'!$F$19*'CS al 16.01.18 con quote 2017'!H3</f>
        <v>536.86635944700458</v>
      </c>
      <c r="M3" s="22">
        <v>0</v>
      </c>
      <c r="N3" s="22"/>
    </row>
    <row r="4" spans="1:14" s="23" customFormat="1" ht="26.25" customHeight="1">
      <c r="A4" s="3">
        <v>3</v>
      </c>
      <c r="B4" s="4" t="s">
        <v>8</v>
      </c>
      <c r="C4" s="4" t="s">
        <v>71</v>
      </c>
      <c r="D4" s="5" t="s">
        <v>12</v>
      </c>
      <c r="E4" s="3">
        <v>2</v>
      </c>
      <c r="F4" s="4">
        <v>100</v>
      </c>
      <c r="G4" s="4">
        <f t="shared" si="0"/>
        <v>200</v>
      </c>
      <c r="H4" s="6">
        <f t="shared" si="1"/>
        <v>9.2165898617511521E-3</v>
      </c>
      <c r="I4" s="8">
        <v>2.5</v>
      </c>
      <c r="J4" s="4">
        <f t="shared" si="2"/>
        <v>500</v>
      </c>
      <c r="K4" s="22">
        <f t="shared" si="3"/>
        <v>500</v>
      </c>
      <c r="L4" s="1">
        <f>'[1]Preventivo 2017'!$F$19*'CS al 16.01.18 con quote 2017'!H4</f>
        <v>536.86635944700458</v>
      </c>
      <c r="M4" s="22">
        <v>0</v>
      </c>
      <c r="N4" s="22">
        <f>500+500</f>
        <v>1000</v>
      </c>
    </row>
    <row r="5" spans="1:14" s="23" customFormat="1" ht="26.25" customHeight="1">
      <c r="A5" s="3">
        <v>4</v>
      </c>
      <c r="B5" s="4" t="s">
        <v>37</v>
      </c>
      <c r="C5" s="4" t="s">
        <v>71</v>
      </c>
      <c r="D5" s="5" t="s">
        <v>12</v>
      </c>
      <c r="E5" s="3">
        <v>1</v>
      </c>
      <c r="F5" s="4">
        <v>100</v>
      </c>
      <c r="G5" s="4">
        <f t="shared" si="0"/>
        <v>100</v>
      </c>
      <c r="H5" s="6">
        <f t="shared" si="1"/>
        <v>4.608294930875576E-3</v>
      </c>
      <c r="I5" s="8">
        <v>2.5</v>
      </c>
      <c r="J5" s="4">
        <f t="shared" si="2"/>
        <v>250</v>
      </c>
      <c r="K5" s="22">
        <f t="shared" si="3"/>
        <v>250</v>
      </c>
      <c r="L5" s="1">
        <f>'[1]Preventivo 2017'!$F$19*'CS al 16.01.18 con quote 2017'!H5</f>
        <v>268.43317972350229</v>
      </c>
      <c r="M5" s="22">
        <v>0</v>
      </c>
      <c r="N5" s="22"/>
    </row>
    <row r="6" spans="1:14" s="23" customFormat="1" ht="26.25" customHeight="1">
      <c r="A6" s="3">
        <v>5</v>
      </c>
      <c r="B6" s="4" t="s">
        <v>40</v>
      </c>
      <c r="C6" s="4" t="s">
        <v>71</v>
      </c>
      <c r="D6" s="5" t="s">
        <v>12</v>
      </c>
      <c r="E6" s="3">
        <v>10</v>
      </c>
      <c r="F6" s="4">
        <v>100</v>
      </c>
      <c r="G6" s="4">
        <f t="shared" si="0"/>
        <v>1000</v>
      </c>
      <c r="H6" s="6">
        <f t="shared" si="1"/>
        <v>4.6082949308755762E-2</v>
      </c>
      <c r="I6" s="8">
        <v>2.5</v>
      </c>
      <c r="J6" s="4">
        <f t="shared" si="2"/>
        <v>2500</v>
      </c>
      <c r="K6" s="22">
        <f t="shared" si="3"/>
        <v>2500</v>
      </c>
      <c r="L6" s="1">
        <f>'[1]Preventivo 2017'!$F$19*'CS al 16.01.18 con quote 2017'!H6</f>
        <v>2684.3317972350233</v>
      </c>
      <c r="M6" s="22">
        <v>0</v>
      </c>
      <c r="N6" s="22"/>
    </row>
    <row r="7" spans="1:14" s="23" customFormat="1" ht="26.25" customHeight="1">
      <c r="A7" s="3">
        <v>6</v>
      </c>
      <c r="B7" s="4" t="s">
        <v>41</v>
      </c>
      <c r="C7" s="4" t="s">
        <v>71</v>
      </c>
      <c r="D7" s="5" t="s">
        <v>11</v>
      </c>
      <c r="E7" s="3">
        <v>10</v>
      </c>
      <c r="F7" s="4">
        <v>100</v>
      </c>
      <c r="G7" s="4">
        <f t="shared" si="0"/>
        <v>1000</v>
      </c>
      <c r="H7" s="6">
        <f t="shared" si="1"/>
        <v>4.6082949308755762E-2</v>
      </c>
      <c r="I7" s="8">
        <v>2.5</v>
      </c>
      <c r="J7" s="4">
        <f t="shared" si="2"/>
        <v>2500</v>
      </c>
      <c r="K7" s="22">
        <f t="shared" si="3"/>
        <v>2500</v>
      </c>
      <c r="L7" s="1">
        <f>'[1]Preventivo 2017'!$F$19*'CS al 16.01.18 con quote 2017'!H7</f>
        <v>2684.3317972350233</v>
      </c>
      <c r="M7" s="22">
        <v>0</v>
      </c>
      <c r="N7" s="22"/>
    </row>
    <row r="8" spans="1:14" s="23" customFormat="1" ht="26.25" customHeight="1">
      <c r="A8" s="3">
        <v>7</v>
      </c>
      <c r="B8" s="39" t="s">
        <v>13</v>
      </c>
      <c r="C8" s="4" t="s">
        <v>71</v>
      </c>
      <c r="D8" s="5" t="s">
        <v>11</v>
      </c>
      <c r="E8" s="3">
        <v>12</v>
      </c>
      <c r="F8" s="4">
        <v>100</v>
      </c>
      <c r="G8" s="4">
        <f t="shared" si="0"/>
        <v>1200</v>
      </c>
      <c r="H8" s="6">
        <f t="shared" si="1"/>
        <v>5.5299539170506916E-2</v>
      </c>
      <c r="I8" s="8">
        <v>2.5</v>
      </c>
      <c r="J8" s="4">
        <f t="shared" si="2"/>
        <v>3000</v>
      </c>
      <c r="K8" s="22">
        <f t="shared" si="3"/>
        <v>3000</v>
      </c>
      <c r="L8" s="1">
        <f>'[1]Preventivo 2017'!$F$19*'CS al 16.01.18 con quote 2017'!H8</f>
        <v>3221.1981566820277</v>
      </c>
      <c r="M8" s="22">
        <v>0</v>
      </c>
      <c r="N8" s="22">
        <f>7918.04+2500</f>
        <v>10418.040000000001</v>
      </c>
    </row>
    <row r="9" spans="1:14" s="23" customFormat="1" ht="26.25" customHeight="1">
      <c r="A9" s="3">
        <v>8</v>
      </c>
      <c r="B9" s="4" t="s">
        <v>14</v>
      </c>
      <c r="C9" s="4" t="s">
        <v>71</v>
      </c>
      <c r="D9" s="5" t="s">
        <v>11</v>
      </c>
      <c r="E9" s="3">
        <v>1</v>
      </c>
      <c r="F9" s="4">
        <v>100</v>
      </c>
      <c r="G9" s="4">
        <f t="shared" si="0"/>
        <v>100</v>
      </c>
      <c r="H9" s="6">
        <f t="shared" si="1"/>
        <v>4.608294930875576E-3</v>
      </c>
      <c r="I9" s="8">
        <v>2.5</v>
      </c>
      <c r="J9" s="4">
        <f t="shared" si="2"/>
        <v>250</v>
      </c>
      <c r="K9" s="22">
        <f t="shared" si="3"/>
        <v>250</v>
      </c>
      <c r="L9" s="1">
        <f>'[1]Preventivo 2017'!$F$19*'CS al 16.01.18 con quote 2017'!H9</f>
        <v>268.43317972350229</v>
      </c>
      <c r="M9" s="22">
        <v>0</v>
      </c>
      <c r="N9" s="22"/>
    </row>
    <row r="10" spans="1:14" s="23" customFormat="1" ht="26.25" customHeight="1">
      <c r="A10" s="3">
        <v>9</v>
      </c>
      <c r="B10" s="4" t="s">
        <v>36</v>
      </c>
      <c r="C10" s="4" t="s">
        <v>71</v>
      </c>
      <c r="D10" s="5" t="s">
        <v>11</v>
      </c>
      <c r="E10" s="3">
        <v>1</v>
      </c>
      <c r="F10" s="4">
        <v>100</v>
      </c>
      <c r="G10" s="4">
        <f t="shared" si="0"/>
        <v>100</v>
      </c>
      <c r="H10" s="6">
        <f t="shared" si="1"/>
        <v>4.608294930875576E-3</v>
      </c>
      <c r="I10" s="8">
        <v>2.5</v>
      </c>
      <c r="J10" s="4">
        <f t="shared" si="2"/>
        <v>250</v>
      </c>
      <c r="K10" s="22">
        <f t="shared" si="3"/>
        <v>250</v>
      </c>
      <c r="L10" s="1">
        <f>'[1]Preventivo 2017'!$F$19*'CS al 16.01.18 con quote 2017'!H10</f>
        <v>268.43317972350229</v>
      </c>
      <c r="M10" s="22">
        <v>0</v>
      </c>
      <c r="N10" s="22">
        <v>250</v>
      </c>
    </row>
    <row r="11" spans="1:14" s="23" customFormat="1" ht="26.25" customHeight="1">
      <c r="A11" s="3">
        <v>10</v>
      </c>
      <c r="B11" s="4" t="s">
        <v>30</v>
      </c>
      <c r="C11" s="4" t="s">
        <v>71</v>
      </c>
      <c r="D11" s="5" t="s">
        <v>11</v>
      </c>
      <c r="E11" s="3">
        <v>1</v>
      </c>
      <c r="F11" s="4">
        <v>100</v>
      </c>
      <c r="G11" s="4">
        <f t="shared" si="0"/>
        <v>100</v>
      </c>
      <c r="H11" s="6">
        <f t="shared" si="1"/>
        <v>4.608294930875576E-3</v>
      </c>
      <c r="I11" s="8">
        <v>2.5</v>
      </c>
      <c r="J11" s="4">
        <f t="shared" si="2"/>
        <v>250</v>
      </c>
      <c r="K11" s="22">
        <f t="shared" si="3"/>
        <v>250</v>
      </c>
      <c r="L11" s="1">
        <f>'[1]Preventivo 2017'!$F$19*'CS al 16.01.18 con quote 2017'!H11</f>
        <v>268.43317972350229</v>
      </c>
      <c r="M11" s="22">
        <v>0</v>
      </c>
      <c r="N11" s="22"/>
    </row>
    <row r="12" spans="1:14" s="23" customFormat="1" ht="26.25" customHeight="1">
      <c r="A12" s="3">
        <v>11</v>
      </c>
      <c r="B12" s="4" t="s">
        <v>51</v>
      </c>
      <c r="C12" s="4" t="s">
        <v>70</v>
      </c>
      <c r="D12" s="5" t="s">
        <v>11</v>
      </c>
      <c r="E12" s="3">
        <v>1</v>
      </c>
      <c r="F12" s="4">
        <v>100</v>
      </c>
      <c r="G12" s="4">
        <f t="shared" si="0"/>
        <v>100</v>
      </c>
      <c r="H12" s="6">
        <f t="shared" si="1"/>
        <v>4.608294930875576E-3</v>
      </c>
      <c r="I12" s="8">
        <v>5</v>
      </c>
      <c r="J12" s="4">
        <f t="shared" si="2"/>
        <v>500</v>
      </c>
      <c r="K12" s="22">
        <f t="shared" si="3"/>
        <v>500</v>
      </c>
      <c r="L12" s="1">
        <f>'[1]Preventivo 2017'!$F$19*'CS al 16.01.18 con quote 2017'!H12</f>
        <v>268.43317972350229</v>
      </c>
      <c r="M12" s="22">
        <v>6686</v>
      </c>
      <c r="N12" s="22">
        <v>6686</v>
      </c>
    </row>
    <row r="13" spans="1:14" s="23" customFormat="1" ht="26.25" customHeight="1">
      <c r="A13" s="3">
        <v>12</v>
      </c>
      <c r="B13" s="4" t="s">
        <v>52</v>
      </c>
      <c r="C13" s="4" t="s">
        <v>70</v>
      </c>
      <c r="D13" s="5" t="s">
        <v>11</v>
      </c>
      <c r="E13" s="3">
        <v>1</v>
      </c>
      <c r="F13" s="4">
        <v>100</v>
      </c>
      <c r="G13" s="4">
        <f t="shared" si="0"/>
        <v>100</v>
      </c>
      <c r="H13" s="6">
        <f t="shared" si="1"/>
        <v>4.608294930875576E-3</v>
      </c>
      <c r="I13" s="8">
        <v>5</v>
      </c>
      <c r="J13" s="4">
        <f t="shared" si="2"/>
        <v>500</v>
      </c>
      <c r="K13" s="22">
        <f t="shared" si="3"/>
        <v>500</v>
      </c>
      <c r="L13" s="1">
        <f>'[1]Preventivo 2017'!$F$19*'CS al 16.01.18 con quote 2017'!H13</f>
        <v>268.43317972350229</v>
      </c>
      <c r="M13" s="22">
        <v>3195</v>
      </c>
      <c r="N13" s="22">
        <v>3195</v>
      </c>
    </row>
    <row r="14" spans="1:14" s="23" customFormat="1" ht="26.25" customHeight="1">
      <c r="A14" s="3">
        <v>13</v>
      </c>
      <c r="B14" s="4" t="s">
        <v>15</v>
      </c>
      <c r="C14" s="4" t="s">
        <v>71</v>
      </c>
      <c r="D14" s="5" t="s">
        <v>11</v>
      </c>
      <c r="E14" s="3">
        <v>1</v>
      </c>
      <c r="F14" s="4">
        <v>100</v>
      </c>
      <c r="G14" s="4">
        <f t="shared" si="0"/>
        <v>100</v>
      </c>
      <c r="H14" s="6">
        <f t="shared" si="1"/>
        <v>4.608294930875576E-3</v>
      </c>
      <c r="I14" s="8">
        <v>2.5</v>
      </c>
      <c r="J14" s="4">
        <f t="shared" si="2"/>
        <v>250</v>
      </c>
      <c r="K14" s="22">
        <f t="shared" si="3"/>
        <v>250</v>
      </c>
      <c r="L14" s="1">
        <f>'[1]Preventivo 2017'!$F$19*'CS al 16.01.18 con quote 2017'!H14</f>
        <v>268.43317972350229</v>
      </c>
      <c r="M14" s="22">
        <v>0</v>
      </c>
      <c r="N14" s="22">
        <v>250</v>
      </c>
    </row>
    <row r="15" spans="1:14" s="23" customFormat="1" ht="26.25" customHeight="1">
      <c r="A15" s="3">
        <v>14</v>
      </c>
      <c r="B15" s="4" t="s">
        <v>31</v>
      </c>
      <c r="C15" s="4" t="s">
        <v>71</v>
      </c>
      <c r="D15" s="5" t="s">
        <v>11</v>
      </c>
      <c r="E15" s="3">
        <v>1</v>
      </c>
      <c r="F15" s="4">
        <v>100</v>
      </c>
      <c r="G15" s="4">
        <f t="shared" si="0"/>
        <v>100</v>
      </c>
      <c r="H15" s="6">
        <f t="shared" si="1"/>
        <v>4.608294930875576E-3</v>
      </c>
      <c r="I15" s="8">
        <v>2.5</v>
      </c>
      <c r="J15" s="4">
        <f t="shared" si="2"/>
        <v>250</v>
      </c>
      <c r="K15" s="22">
        <f t="shared" si="3"/>
        <v>250</v>
      </c>
      <c r="L15" s="1">
        <f>'[1]Preventivo 2017'!$F$19*'CS al 16.01.18 con quote 2017'!H15</f>
        <v>268.43317972350229</v>
      </c>
      <c r="M15" s="22">
        <v>0</v>
      </c>
      <c r="N15" s="22"/>
    </row>
    <row r="16" spans="1:14" s="23" customFormat="1" ht="26.25" customHeight="1">
      <c r="A16" s="3">
        <v>15</v>
      </c>
      <c r="B16" s="4" t="s">
        <v>19</v>
      </c>
      <c r="C16" s="4" t="s">
        <v>71</v>
      </c>
      <c r="D16" s="5" t="s">
        <v>11</v>
      </c>
      <c r="E16" s="3">
        <v>1</v>
      </c>
      <c r="F16" s="4">
        <v>100</v>
      </c>
      <c r="G16" s="4">
        <f t="shared" si="0"/>
        <v>100</v>
      </c>
      <c r="H16" s="6">
        <f t="shared" si="1"/>
        <v>4.608294930875576E-3</v>
      </c>
      <c r="I16" s="8">
        <v>2.5</v>
      </c>
      <c r="J16" s="4">
        <f t="shared" si="2"/>
        <v>250</v>
      </c>
      <c r="K16" s="22">
        <f t="shared" si="3"/>
        <v>250</v>
      </c>
      <c r="L16" s="1">
        <f>'[1]Preventivo 2017'!$F$19*'CS al 16.01.18 con quote 2017'!H16</f>
        <v>268.43317972350229</v>
      </c>
      <c r="M16" s="22">
        <v>0</v>
      </c>
      <c r="N16" s="22"/>
    </row>
    <row r="17" spans="1:14" s="23" customFormat="1" ht="26.25" customHeight="1">
      <c r="A17" s="3">
        <v>16</v>
      </c>
      <c r="B17" s="4" t="s">
        <v>53</v>
      </c>
      <c r="C17" s="4" t="s">
        <v>70</v>
      </c>
      <c r="D17" s="5" t="s">
        <v>11</v>
      </c>
      <c r="E17" s="3">
        <v>1</v>
      </c>
      <c r="F17" s="4">
        <v>100</v>
      </c>
      <c r="G17" s="4">
        <f t="shared" si="0"/>
        <v>100</v>
      </c>
      <c r="H17" s="6">
        <f t="shared" si="1"/>
        <v>4.608294930875576E-3</v>
      </c>
      <c r="I17" s="8">
        <v>5</v>
      </c>
      <c r="J17" s="4">
        <f t="shared" si="2"/>
        <v>500</v>
      </c>
      <c r="K17" s="22">
        <f t="shared" si="3"/>
        <v>500</v>
      </c>
      <c r="L17" s="1">
        <f>'[1]Preventivo 2017'!$F$19*'CS al 16.01.18 con quote 2017'!H17</f>
        <v>268.43317972350229</v>
      </c>
      <c r="M17" s="22">
        <v>3081</v>
      </c>
      <c r="N17" s="22">
        <v>3081</v>
      </c>
    </row>
    <row r="18" spans="1:14" s="23" customFormat="1" ht="26.25" customHeight="1">
      <c r="A18" s="3">
        <v>17</v>
      </c>
      <c r="B18" s="4" t="s">
        <v>54</v>
      </c>
      <c r="C18" s="4" t="s">
        <v>70</v>
      </c>
      <c r="D18" s="5" t="s">
        <v>11</v>
      </c>
      <c r="E18" s="3">
        <v>1</v>
      </c>
      <c r="F18" s="4">
        <v>100</v>
      </c>
      <c r="G18" s="4">
        <f t="shared" si="0"/>
        <v>100</v>
      </c>
      <c r="H18" s="6">
        <f t="shared" si="1"/>
        <v>4.608294930875576E-3</v>
      </c>
      <c r="I18" s="8">
        <v>5</v>
      </c>
      <c r="J18" s="4">
        <f t="shared" si="2"/>
        <v>500</v>
      </c>
      <c r="K18" s="22">
        <f t="shared" si="3"/>
        <v>500</v>
      </c>
      <c r="L18" s="1">
        <f>'[1]Preventivo 2017'!$F$19*'CS al 16.01.18 con quote 2017'!H18</f>
        <v>268.43317972350229</v>
      </c>
      <c r="M18" s="22">
        <v>4587</v>
      </c>
      <c r="N18" s="22">
        <v>4587</v>
      </c>
    </row>
    <row r="19" spans="1:14" s="23" customFormat="1" ht="26.25" customHeight="1">
      <c r="A19" s="3">
        <v>18</v>
      </c>
      <c r="B19" s="4" t="s">
        <v>20</v>
      </c>
      <c r="C19" s="4" t="s">
        <v>71</v>
      </c>
      <c r="D19" s="5" t="s">
        <v>11</v>
      </c>
      <c r="E19" s="3">
        <v>2</v>
      </c>
      <c r="F19" s="4">
        <v>100</v>
      </c>
      <c r="G19" s="4">
        <f t="shared" si="0"/>
        <v>200</v>
      </c>
      <c r="H19" s="6">
        <f t="shared" si="1"/>
        <v>9.2165898617511521E-3</v>
      </c>
      <c r="I19" s="8">
        <v>2.5</v>
      </c>
      <c r="J19" s="4">
        <f t="shared" si="2"/>
        <v>500</v>
      </c>
      <c r="K19" s="22">
        <f t="shared" si="3"/>
        <v>500</v>
      </c>
      <c r="L19" s="1">
        <f>'[1]Preventivo 2017'!$F$19*'CS al 16.01.18 con quote 2017'!H19</f>
        <v>536.86635944700458</v>
      </c>
      <c r="M19" s="22">
        <v>0</v>
      </c>
      <c r="N19" s="22"/>
    </row>
    <row r="20" spans="1:14" s="23" customFormat="1" ht="26.25" customHeight="1">
      <c r="A20" s="3">
        <v>19</v>
      </c>
      <c r="B20" s="4" t="s">
        <v>55</v>
      </c>
      <c r="C20" s="4" t="s">
        <v>70</v>
      </c>
      <c r="D20" s="5" t="s">
        <v>11</v>
      </c>
      <c r="E20" s="3">
        <v>1</v>
      </c>
      <c r="F20" s="4">
        <v>100</v>
      </c>
      <c r="G20" s="4">
        <f t="shared" si="0"/>
        <v>100</v>
      </c>
      <c r="H20" s="6">
        <f t="shared" si="1"/>
        <v>4.608294930875576E-3</v>
      </c>
      <c r="I20" s="8">
        <v>5</v>
      </c>
      <c r="J20" s="4">
        <f t="shared" si="2"/>
        <v>500</v>
      </c>
      <c r="K20" s="22">
        <f t="shared" si="3"/>
        <v>500</v>
      </c>
      <c r="L20" s="1">
        <f>'[1]Preventivo 2017'!$F$19*'CS al 16.01.18 con quote 2017'!H20</f>
        <v>268.43317972350229</v>
      </c>
      <c r="M20" s="22">
        <v>4596</v>
      </c>
      <c r="N20" s="22">
        <v>4596</v>
      </c>
    </row>
    <row r="21" spans="1:14" s="23" customFormat="1" ht="26.25" customHeight="1">
      <c r="A21" s="3">
        <v>20</v>
      </c>
      <c r="B21" s="4" t="s">
        <v>56</v>
      </c>
      <c r="C21" s="4" t="s">
        <v>70</v>
      </c>
      <c r="D21" s="5" t="s">
        <v>11</v>
      </c>
      <c r="E21" s="3">
        <v>1</v>
      </c>
      <c r="F21" s="4">
        <v>100</v>
      </c>
      <c r="G21" s="4">
        <f t="shared" si="0"/>
        <v>100</v>
      </c>
      <c r="H21" s="6">
        <f t="shared" si="1"/>
        <v>4.608294930875576E-3</v>
      </c>
      <c r="I21" s="8">
        <v>5</v>
      </c>
      <c r="J21" s="4">
        <f t="shared" si="2"/>
        <v>500</v>
      </c>
      <c r="K21" s="22">
        <f t="shared" si="3"/>
        <v>500</v>
      </c>
      <c r="L21" s="1">
        <f>'[1]Preventivo 2017'!$F$19*'CS al 16.01.18 con quote 2017'!H21</f>
        <v>268.43317972350229</v>
      </c>
      <c r="M21" s="22">
        <v>3724</v>
      </c>
      <c r="N21" s="22">
        <v>3724</v>
      </c>
    </row>
    <row r="22" spans="1:14" s="23" customFormat="1" ht="26.25" customHeight="1">
      <c r="A22" s="3">
        <v>21</v>
      </c>
      <c r="B22" s="4" t="s">
        <v>16</v>
      </c>
      <c r="C22" s="4" t="s">
        <v>71</v>
      </c>
      <c r="D22" s="5" t="s">
        <v>11</v>
      </c>
      <c r="E22" s="3">
        <v>2</v>
      </c>
      <c r="F22" s="4">
        <v>100</v>
      </c>
      <c r="G22" s="4">
        <f t="shared" si="0"/>
        <v>200</v>
      </c>
      <c r="H22" s="6">
        <f t="shared" si="1"/>
        <v>9.2165898617511521E-3</v>
      </c>
      <c r="I22" s="8">
        <v>2.5</v>
      </c>
      <c r="J22" s="4">
        <f t="shared" si="2"/>
        <v>500</v>
      </c>
      <c r="K22" s="22">
        <f t="shared" si="3"/>
        <v>500</v>
      </c>
      <c r="L22" s="1">
        <f>'[1]Preventivo 2017'!$F$19*'CS al 16.01.18 con quote 2017'!H22</f>
        <v>536.86635944700458</v>
      </c>
      <c r="M22" s="22">
        <v>0</v>
      </c>
      <c r="N22" s="22"/>
    </row>
    <row r="23" spans="1:14" s="23" customFormat="1" ht="26.25" customHeight="1">
      <c r="A23" s="3">
        <v>22</v>
      </c>
      <c r="B23" s="4" t="s">
        <v>32</v>
      </c>
      <c r="C23" s="4" t="s">
        <v>71</v>
      </c>
      <c r="D23" s="5" t="s">
        <v>11</v>
      </c>
      <c r="E23" s="3">
        <v>2</v>
      </c>
      <c r="F23" s="4">
        <v>100</v>
      </c>
      <c r="G23" s="4">
        <f t="shared" si="0"/>
        <v>200</v>
      </c>
      <c r="H23" s="6">
        <f t="shared" si="1"/>
        <v>9.2165898617511521E-3</v>
      </c>
      <c r="I23" s="8">
        <v>2.5</v>
      </c>
      <c r="J23" s="4">
        <f t="shared" si="2"/>
        <v>500</v>
      </c>
      <c r="K23" s="22">
        <f t="shared" si="3"/>
        <v>500</v>
      </c>
      <c r="L23" s="1">
        <f>'[1]Preventivo 2017'!$F$19*'CS al 16.01.18 con quote 2017'!H23</f>
        <v>536.86635944700458</v>
      </c>
      <c r="M23" s="22">
        <v>0</v>
      </c>
      <c r="N23" s="22"/>
    </row>
    <row r="24" spans="1:14" s="23" customFormat="1" ht="26.25" customHeight="1">
      <c r="A24" s="3">
        <v>23</v>
      </c>
      <c r="B24" s="4" t="s">
        <v>57</v>
      </c>
      <c r="C24" s="4" t="s">
        <v>70</v>
      </c>
      <c r="D24" s="5" t="s">
        <v>11</v>
      </c>
      <c r="E24" s="3">
        <v>1</v>
      </c>
      <c r="F24" s="4">
        <v>100</v>
      </c>
      <c r="G24" s="4">
        <f t="shared" si="0"/>
        <v>100</v>
      </c>
      <c r="H24" s="6">
        <f t="shared" si="1"/>
        <v>4.608294930875576E-3</v>
      </c>
      <c r="I24" s="8">
        <v>5</v>
      </c>
      <c r="J24" s="4">
        <f t="shared" si="2"/>
        <v>500</v>
      </c>
      <c r="K24" s="22">
        <f t="shared" si="3"/>
        <v>500</v>
      </c>
      <c r="L24" s="1">
        <f>'[1]Preventivo 2017'!$F$19*'CS al 16.01.18 con quote 2017'!H24</f>
        <v>268.43317972350229</v>
      </c>
      <c r="M24" s="22">
        <v>5765</v>
      </c>
      <c r="N24" s="22">
        <v>5765</v>
      </c>
    </row>
    <row r="25" spans="1:14" s="23" customFormat="1" ht="26.25" customHeight="1">
      <c r="A25" s="3">
        <v>24</v>
      </c>
      <c r="B25" s="4" t="s">
        <v>21</v>
      </c>
      <c r="C25" s="4" t="s">
        <v>71</v>
      </c>
      <c r="D25" s="5" t="s">
        <v>11</v>
      </c>
      <c r="E25" s="3">
        <v>1</v>
      </c>
      <c r="F25" s="4">
        <v>100</v>
      </c>
      <c r="G25" s="4">
        <f t="shared" si="0"/>
        <v>100</v>
      </c>
      <c r="H25" s="6">
        <f t="shared" si="1"/>
        <v>4.608294930875576E-3</v>
      </c>
      <c r="I25" s="8">
        <v>2.5</v>
      </c>
      <c r="J25" s="4">
        <f t="shared" si="2"/>
        <v>250</v>
      </c>
      <c r="K25" s="22">
        <f t="shared" si="3"/>
        <v>250</v>
      </c>
      <c r="L25" s="1">
        <f>'[1]Preventivo 2017'!$F$19*'CS al 16.01.18 con quote 2017'!H25</f>
        <v>268.43317972350229</v>
      </c>
      <c r="M25" s="22">
        <v>0</v>
      </c>
      <c r="N25" s="22"/>
    </row>
    <row r="26" spans="1:14" s="23" customFormat="1" ht="26.25" customHeight="1">
      <c r="A26" s="3">
        <v>25</v>
      </c>
      <c r="B26" s="4" t="s">
        <v>58</v>
      </c>
      <c r="C26" s="4" t="s">
        <v>70</v>
      </c>
      <c r="D26" s="5" t="s">
        <v>11</v>
      </c>
      <c r="E26" s="3">
        <v>1</v>
      </c>
      <c r="F26" s="4">
        <v>100</v>
      </c>
      <c r="G26" s="4">
        <f t="shared" si="0"/>
        <v>100</v>
      </c>
      <c r="H26" s="6">
        <f t="shared" si="1"/>
        <v>4.608294930875576E-3</v>
      </c>
      <c r="I26" s="8">
        <v>5</v>
      </c>
      <c r="J26" s="4">
        <f t="shared" si="2"/>
        <v>500</v>
      </c>
      <c r="K26" s="22">
        <f t="shared" si="3"/>
        <v>500</v>
      </c>
      <c r="L26" s="1">
        <f>'[1]Preventivo 2017'!$F$19*'CS al 16.01.18 con quote 2017'!H26</f>
        <v>268.43317972350229</v>
      </c>
      <c r="M26" s="22">
        <v>793.5</v>
      </c>
      <c r="N26" s="22">
        <v>793.5</v>
      </c>
    </row>
    <row r="27" spans="1:14" s="23" customFormat="1" ht="26.25" customHeight="1">
      <c r="A27" s="3">
        <v>26</v>
      </c>
      <c r="B27" s="4" t="s">
        <v>24</v>
      </c>
      <c r="C27" s="4" t="s">
        <v>71</v>
      </c>
      <c r="D27" s="5" t="s">
        <v>11</v>
      </c>
      <c r="E27" s="3">
        <v>2</v>
      </c>
      <c r="F27" s="4">
        <v>100</v>
      </c>
      <c r="G27" s="4">
        <f t="shared" si="0"/>
        <v>200</v>
      </c>
      <c r="H27" s="6">
        <f t="shared" si="1"/>
        <v>9.2165898617511521E-3</v>
      </c>
      <c r="I27" s="8">
        <v>2.5</v>
      </c>
      <c r="J27" s="4">
        <f t="shared" si="2"/>
        <v>500</v>
      </c>
      <c r="K27" s="22">
        <f t="shared" si="3"/>
        <v>500</v>
      </c>
      <c r="L27" s="1">
        <f>'[1]Preventivo 2017'!$F$19*'CS al 16.01.18 con quote 2017'!H27</f>
        <v>536.86635944700458</v>
      </c>
      <c r="M27" s="22">
        <v>0</v>
      </c>
      <c r="N27" s="22"/>
    </row>
    <row r="28" spans="1:14" s="23" customFormat="1" ht="26.25" customHeight="1">
      <c r="A28" s="3">
        <v>27</v>
      </c>
      <c r="B28" s="4" t="s">
        <v>59</v>
      </c>
      <c r="C28" s="4" t="s">
        <v>70</v>
      </c>
      <c r="D28" s="5" t="s">
        <v>11</v>
      </c>
      <c r="E28" s="3">
        <v>1</v>
      </c>
      <c r="F28" s="4">
        <v>100</v>
      </c>
      <c r="G28" s="4">
        <f t="shared" si="0"/>
        <v>100</v>
      </c>
      <c r="H28" s="6">
        <f t="shared" si="1"/>
        <v>4.608294930875576E-3</v>
      </c>
      <c r="I28" s="8">
        <v>5</v>
      </c>
      <c r="J28" s="4">
        <f t="shared" si="2"/>
        <v>500</v>
      </c>
      <c r="K28" s="22">
        <f t="shared" si="3"/>
        <v>500</v>
      </c>
      <c r="L28" s="1">
        <f>'[1]Preventivo 2017'!$F$19*'CS al 16.01.18 con quote 2017'!H28</f>
        <v>268.43317972350229</v>
      </c>
      <c r="M28" s="22">
        <v>3275</v>
      </c>
      <c r="N28" s="22">
        <v>3275</v>
      </c>
    </row>
    <row r="29" spans="1:14" s="23" customFormat="1" ht="26.25" customHeight="1">
      <c r="A29" s="3">
        <v>28</v>
      </c>
      <c r="B29" s="4" t="s">
        <v>33</v>
      </c>
      <c r="C29" s="4" t="s">
        <v>71</v>
      </c>
      <c r="D29" s="5" t="s">
        <v>11</v>
      </c>
      <c r="E29" s="3">
        <v>2</v>
      </c>
      <c r="F29" s="4">
        <v>100</v>
      </c>
      <c r="G29" s="4">
        <f t="shared" si="0"/>
        <v>200</v>
      </c>
      <c r="H29" s="6">
        <f t="shared" si="1"/>
        <v>9.2165898617511521E-3</v>
      </c>
      <c r="I29" s="8">
        <v>2.5</v>
      </c>
      <c r="J29" s="4">
        <f t="shared" si="2"/>
        <v>500</v>
      </c>
      <c r="K29" s="22">
        <f t="shared" si="3"/>
        <v>500</v>
      </c>
      <c r="L29" s="1">
        <f>'[1]Preventivo 2017'!$F$19*'CS al 16.01.18 con quote 2017'!H29</f>
        <v>536.86635944700458</v>
      </c>
      <c r="M29" s="22">
        <v>0</v>
      </c>
      <c r="N29" s="22"/>
    </row>
    <row r="30" spans="1:14" s="23" customFormat="1" ht="26.25" customHeight="1">
      <c r="A30" s="3">
        <v>29</v>
      </c>
      <c r="B30" s="4" t="s">
        <v>34</v>
      </c>
      <c r="C30" s="4" t="s">
        <v>71</v>
      </c>
      <c r="D30" s="5" t="s">
        <v>11</v>
      </c>
      <c r="E30" s="3">
        <v>1</v>
      </c>
      <c r="F30" s="4">
        <v>100</v>
      </c>
      <c r="G30" s="4">
        <f t="shared" si="0"/>
        <v>100</v>
      </c>
      <c r="H30" s="6">
        <f t="shared" si="1"/>
        <v>4.608294930875576E-3</v>
      </c>
      <c r="I30" s="8">
        <v>2.5</v>
      </c>
      <c r="J30" s="4">
        <f t="shared" si="2"/>
        <v>250</v>
      </c>
      <c r="K30" s="22">
        <f t="shared" si="3"/>
        <v>250</v>
      </c>
      <c r="L30" s="1">
        <f>'[1]Preventivo 2017'!$F$19*'CS al 16.01.18 con quote 2017'!H30</f>
        <v>268.43317972350229</v>
      </c>
      <c r="M30" s="22">
        <v>0</v>
      </c>
      <c r="N30" s="22"/>
    </row>
    <row r="31" spans="1:14" s="23" customFormat="1" ht="26.25" customHeight="1">
      <c r="A31" s="3">
        <v>30</v>
      </c>
      <c r="B31" s="4" t="s">
        <v>60</v>
      </c>
      <c r="C31" s="4" t="s">
        <v>70</v>
      </c>
      <c r="D31" s="5" t="s">
        <v>11</v>
      </c>
      <c r="E31" s="3">
        <v>1</v>
      </c>
      <c r="F31" s="4">
        <v>100</v>
      </c>
      <c r="G31" s="4">
        <f t="shared" si="0"/>
        <v>100</v>
      </c>
      <c r="H31" s="6">
        <f t="shared" si="1"/>
        <v>4.608294930875576E-3</v>
      </c>
      <c r="I31" s="8">
        <v>5</v>
      </c>
      <c r="J31" s="4">
        <f t="shared" si="2"/>
        <v>500</v>
      </c>
      <c r="K31" s="22">
        <f t="shared" si="3"/>
        <v>500</v>
      </c>
      <c r="L31" s="1">
        <f>'[1]Preventivo 2017'!$F$19*'CS al 16.01.18 con quote 2017'!H31</f>
        <v>268.43317972350229</v>
      </c>
      <c r="M31" s="22">
        <v>1981.5</v>
      </c>
      <c r="N31" s="22">
        <v>1981.5</v>
      </c>
    </row>
    <row r="32" spans="1:14" s="23" customFormat="1" ht="26.25" customHeight="1">
      <c r="A32" s="3">
        <v>31</v>
      </c>
      <c r="B32" s="4" t="s">
        <v>61</v>
      </c>
      <c r="C32" s="4" t="s">
        <v>70</v>
      </c>
      <c r="D32" s="5" t="s">
        <v>11</v>
      </c>
      <c r="E32" s="3">
        <v>1</v>
      </c>
      <c r="F32" s="4">
        <v>100</v>
      </c>
      <c r="G32" s="4">
        <f t="shared" si="0"/>
        <v>100</v>
      </c>
      <c r="H32" s="6">
        <f t="shared" si="1"/>
        <v>4.608294930875576E-3</v>
      </c>
      <c r="I32" s="8">
        <v>5</v>
      </c>
      <c r="J32" s="4">
        <f t="shared" si="2"/>
        <v>500</v>
      </c>
      <c r="K32" s="22">
        <f t="shared" si="3"/>
        <v>500</v>
      </c>
      <c r="L32" s="1">
        <f>'[1]Preventivo 2017'!$F$19*'CS al 16.01.18 con quote 2017'!H32</f>
        <v>268.43317972350229</v>
      </c>
      <c r="M32" s="22">
        <v>4336</v>
      </c>
      <c r="N32" s="22">
        <v>4336</v>
      </c>
    </row>
    <row r="33" spans="1:14" s="23" customFormat="1" ht="26.25" customHeight="1">
      <c r="A33" s="3">
        <v>32</v>
      </c>
      <c r="B33" s="4" t="s">
        <v>62</v>
      </c>
      <c r="C33" s="4" t="s">
        <v>70</v>
      </c>
      <c r="D33" s="5" t="s">
        <v>11</v>
      </c>
      <c r="E33" s="3">
        <v>1</v>
      </c>
      <c r="F33" s="4">
        <v>100</v>
      </c>
      <c r="G33" s="4">
        <f t="shared" si="0"/>
        <v>100</v>
      </c>
      <c r="H33" s="6">
        <f t="shared" si="1"/>
        <v>4.608294930875576E-3</v>
      </c>
      <c r="I33" s="8">
        <v>5</v>
      </c>
      <c r="J33" s="4">
        <f t="shared" si="2"/>
        <v>500</v>
      </c>
      <c r="K33" s="22">
        <f t="shared" si="3"/>
        <v>500</v>
      </c>
      <c r="L33" s="1">
        <f>'[1]Preventivo 2017'!$F$19*'CS al 16.01.18 con quote 2017'!H33</f>
        <v>268.43317972350229</v>
      </c>
      <c r="M33" s="22">
        <v>3017</v>
      </c>
      <c r="N33" s="22">
        <v>3017</v>
      </c>
    </row>
    <row r="34" spans="1:14" s="23" customFormat="1" ht="26.25" customHeight="1">
      <c r="A34" s="3">
        <v>33</v>
      </c>
      <c r="B34" s="4" t="s">
        <v>63</v>
      </c>
      <c r="C34" s="4" t="s">
        <v>70</v>
      </c>
      <c r="D34" s="5" t="s">
        <v>11</v>
      </c>
      <c r="E34" s="3">
        <v>1</v>
      </c>
      <c r="F34" s="4">
        <v>100</v>
      </c>
      <c r="G34" s="4">
        <f t="shared" ref="G34:G59" si="4">E34*F34</f>
        <v>100</v>
      </c>
      <c r="H34" s="6">
        <f t="shared" si="1"/>
        <v>4.608294930875576E-3</v>
      </c>
      <c r="I34" s="8">
        <v>5</v>
      </c>
      <c r="J34" s="4">
        <f t="shared" ref="J34:J59" si="5">G34*I34</f>
        <v>500</v>
      </c>
      <c r="K34" s="22">
        <f t="shared" si="3"/>
        <v>500</v>
      </c>
      <c r="L34" s="1">
        <f>'[1]Preventivo 2017'!$F$19*'CS al 16.01.18 con quote 2017'!H34</f>
        <v>268.43317972350229</v>
      </c>
      <c r="M34" s="22">
        <v>1471.5</v>
      </c>
      <c r="N34" s="22">
        <v>1471.5</v>
      </c>
    </row>
    <row r="35" spans="1:14" s="23" customFormat="1" ht="26.25" customHeight="1">
      <c r="A35" s="3">
        <v>34</v>
      </c>
      <c r="B35" s="4" t="s">
        <v>64</v>
      </c>
      <c r="C35" s="4" t="s">
        <v>70</v>
      </c>
      <c r="D35" s="5" t="s">
        <v>11</v>
      </c>
      <c r="E35" s="3">
        <v>1</v>
      </c>
      <c r="F35" s="4">
        <v>100</v>
      </c>
      <c r="G35" s="4">
        <f t="shared" si="4"/>
        <v>100</v>
      </c>
      <c r="H35" s="6">
        <f t="shared" si="1"/>
        <v>4.608294930875576E-3</v>
      </c>
      <c r="I35" s="8">
        <v>5</v>
      </c>
      <c r="J35" s="4">
        <f t="shared" si="5"/>
        <v>500</v>
      </c>
      <c r="K35" s="22">
        <f t="shared" si="3"/>
        <v>500</v>
      </c>
      <c r="L35" s="1">
        <f>'[1]Preventivo 2017'!$F$19*'CS al 16.01.18 con quote 2017'!H35</f>
        <v>268.43317972350229</v>
      </c>
      <c r="M35" s="22">
        <v>3795</v>
      </c>
      <c r="N35" s="22">
        <v>3795</v>
      </c>
    </row>
    <row r="36" spans="1:14" s="23" customFormat="1" ht="26.25" customHeight="1">
      <c r="A36" s="3">
        <v>35</v>
      </c>
      <c r="B36" s="4" t="s">
        <v>22</v>
      </c>
      <c r="C36" s="4" t="s">
        <v>71</v>
      </c>
      <c r="D36" s="5" t="s">
        <v>11</v>
      </c>
      <c r="E36" s="3">
        <v>1</v>
      </c>
      <c r="F36" s="4">
        <v>100</v>
      </c>
      <c r="G36" s="4">
        <f t="shared" si="4"/>
        <v>100</v>
      </c>
      <c r="H36" s="6">
        <f t="shared" si="1"/>
        <v>4.608294930875576E-3</v>
      </c>
      <c r="I36" s="8">
        <v>2.5</v>
      </c>
      <c r="J36" s="4">
        <f t="shared" si="5"/>
        <v>250</v>
      </c>
      <c r="K36" s="22">
        <f t="shared" ref="K36:K59" si="6">J36</f>
        <v>250</v>
      </c>
      <c r="L36" s="1">
        <f>'[1]Preventivo 2017'!$F$19*'CS al 16.01.18 con quote 2017'!H36</f>
        <v>268.43317972350229</v>
      </c>
      <c r="M36" s="22">
        <v>0</v>
      </c>
      <c r="N36" s="22">
        <f>250+250</f>
        <v>500</v>
      </c>
    </row>
    <row r="37" spans="1:14" s="23" customFormat="1" ht="26.25" customHeight="1">
      <c r="A37" s="3">
        <v>36</v>
      </c>
      <c r="B37" s="4" t="s">
        <v>65</v>
      </c>
      <c r="C37" s="4" t="s">
        <v>70</v>
      </c>
      <c r="D37" s="5" t="s">
        <v>11</v>
      </c>
      <c r="E37" s="3">
        <v>1</v>
      </c>
      <c r="F37" s="4">
        <v>100</v>
      </c>
      <c r="G37" s="4">
        <f t="shared" si="4"/>
        <v>100</v>
      </c>
      <c r="H37" s="6">
        <f t="shared" si="1"/>
        <v>4.608294930875576E-3</v>
      </c>
      <c r="I37" s="8">
        <v>5</v>
      </c>
      <c r="J37" s="4">
        <f t="shared" si="5"/>
        <v>500</v>
      </c>
      <c r="K37" s="22">
        <f t="shared" si="6"/>
        <v>500</v>
      </c>
      <c r="L37" s="1">
        <f>'[1]Preventivo 2017'!$F$19*'CS al 16.01.18 con quote 2017'!H37</f>
        <v>268.43317972350229</v>
      </c>
      <c r="M37" s="22">
        <v>862.5</v>
      </c>
      <c r="N37" s="22">
        <v>862.5</v>
      </c>
    </row>
    <row r="38" spans="1:14" s="23" customFormat="1" ht="26.25" customHeight="1">
      <c r="A38" s="3">
        <v>37</v>
      </c>
      <c r="B38" s="4" t="s">
        <v>66</v>
      </c>
      <c r="C38" s="4" t="s">
        <v>70</v>
      </c>
      <c r="D38" s="5" t="s">
        <v>11</v>
      </c>
      <c r="E38" s="3">
        <v>1</v>
      </c>
      <c r="F38" s="4">
        <v>100</v>
      </c>
      <c r="G38" s="4">
        <f t="shared" si="4"/>
        <v>100</v>
      </c>
      <c r="H38" s="6">
        <f t="shared" si="1"/>
        <v>4.608294930875576E-3</v>
      </c>
      <c r="I38" s="8">
        <v>5</v>
      </c>
      <c r="J38" s="4">
        <f t="shared" si="5"/>
        <v>500</v>
      </c>
      <c r="K38" s="22">
        <f t="shared" si="6"/>
        <v>500</v>
      </c>
      <c r="L38" s="1">
        <f>'[1]Preventivo 2017'!$F$19*'CS al 16.01.18 con quote 2017'!H38</f>
        <v>268.43317972350229</v>
      </c>
      <c r="M38" s="22">
        <v>3847</v>
      </c>
      <c r="N38" s="22">
        <v>3847</v>
      </c>
    </row>
    <row r="39" spans="1:14" s="23" customFormat="1" ht="26.25" customHeight="1">
      <c r="A39" s="3">
        <v>38</v>
      </c>
      <c r="B39" s="4" t="s">
        <v>35</v>
      </c>
      <c r="C39" s="4" t="s">
        <v>71</v>
      </c>
      <c r="D39" s="5" t="s">
        <v>11</v>
      </c>
      <c r="E39" s="3">
        <v>2</v>
      </c>
      <c r="F39" s="4">
        <v>100</v>
      </c>
      <c r="G39" s="4">
        <f t="shared" si="4"/>
        <v>200</v>
      </c>
      <c r="H39" s="6">
        <f t="shared" si="1"/>
        <v>9.2165898617511521E-3</v>
      </c>
      <c r="I39" s="8">
        <v>2.5</v>
      </c>
      <c r="J39" s="4">
        <f t="shared" si="5"/>
        <v>500</v>
      </c>
      <c r="K39" s="22">
        <f t="shared" si="6"/>
        <v>500</v>
      </c>
      <c r="L39" s="1">
        <f>'[1]Preventivo 2017'!$F$19*'CS al 16.01.18 con quote 2017'!H39</f>
        <v>536.86635944700458</v>
      </c>
      <c r="M39" s="22">
        <v>0</v>
      </c>
      <c r="N39" s="22"/>
    </row>
    <row r="40" spans="1:14" s="23" customFormat="1" ht="26.25" customHeight="1">
      <c r="A40" s="3">
        <v>39</v>
      </c>
      <c r="B40" s="4" t="s">
        <v>17</v>
      </c>
      <c r="C40" s="4" t="s">
        <v>71</v>
      </c>
      <c r="D40" s="5" t="s">
        <v>11</v>
      </c>
      <c r="E40" s="3">
        <v>2</v>
      </c>
      <c r="F40" s="4">
        <v>100</v>
      </c>
      <c r="G40" s="4">
        <f t="shared" si="4"/>
        <v>200</v>
      </c>
      <c r="H40" s="6">
        <f t="shared" si="1"/>
        <v>9.2165898617511521E-3</v>
      </c>
      <c r="I40" s="8">
        <v>2.5</v>
      </c>
      <c r="J40" s="4">
        <f t="shared" si="5"/>
        <v>500</v>
      </c>
      <c r="K40" s="22">
        <f t="shared" si="6"/>
        <v>500</v>
      </c>
      <c r="L40" s="1">
        <f>'[1]Preventivo 2017'!$F$19*'CS al 16.01.18 con quote 2017'!H40</f>
        <v>536.86635944700458</v>
      </c>
      <c r="M40" s="22">
        <v>0</v>
      </c>
      <c r="N40" s="22">
        <f>909.84+500</f>
        <v>1409.8400000000001</v>
      </c>
    </row>
    <row r="41" spans="1:14" s="23" customFormat="1" ht="26.25" customHeight="1">
      <c r="A41" s="3">
        <v>40</v>
      </c>
      <c r="B41" s="4" t="s">
        <v>42</v>
      </c>
      <c r="C41" s="4" t="s">
        <v>71</v>
      </c>
      <c r="D41" s="5" t="s">
        <v>12</v>
      </c>
      <c r="E41" s="3">
        <v>1</v>
      </c>
      <c r="F41" s="4">
        <v>100</v>
      </c>
      <c r="G41" s="4">
        <f t="shared" si="4"/>
        <v>100</v>
      </c>
      <c r="H41" s="6">
        <f t="shared" si="1"/>
        <v>4.608294930875576E-3</v>
      </c>
      <c r="I41" s="8">
        <v>2.5</v>
      </c>
      <c r="J41" s="4">
        <f t="shared" si="5"/>
        <v>250</v>
      </c>
      <c r="K41" s="22">
        <f t="shared" si="6"/>
        <v>250</v>
      </c>
      <c r="L41" s="1">
        <f>'[1]Preventivo 2017'!$F$19*'CS al 16.01.18 con quote 2017'!H41</f>
        <v>268.43317972350229</v>
      </c>
      <c r="M41" s="22">
        <v>0</v>
      </c>
      <c r="N41" s="22"/>
    </row>
    <row r="42" spans="1:14" s="23" customFormat="1" ht="26.25" customHeight="1">
      <c r="A42" s="3">
        <v>41</v>
      </c>
      <c r="B42" s="4" t="s">
        <v>9</v>
      </c>
      <c r="C42" s="4" t="s">
        <v>71</v>
      </c>
      <c r="D42" s="5" t="s">
        <v>12</v>
      </c>
      <c r="E42" s="3">
        <v>5</v>
      </c>
      <c r="F42" s="4">
        <v>100</v>
      </c>
      <c r="G42" s="4">
        <f t="shared" si="4"/>
        <v>500</v>
      </c>
      <c r="H42" s="6">
        <f t="shared" si="1"/>
        <v>2.3041474654377881E-2</v>
      </c>
      <c r="I42" s="8">
        <v>2.5</v>
      </c>
      <c r="J42" s="4">
        <f t="shared" si="5"/>
        <v>1250</v>
      </c>
      <c r="K42" s="22">
        <f t="shared" si="6"/>
        <v>1250</v>
      </c>
      <c r="L42" s="1">
        <f>'[1]Preventivo 2017'!$F$19*'CS al 16.01.18 con quote 2017'!H42</f>
        <v>1342.1658986175116</v>
      </c>
      <c r="M42" s="22">
        <v>0</v>
      </c>
      <c r="N42" s="22">
        <f>4500+1250</f>
        <v>5750</v>
      </c>
    </row>
    <row r="43" spans="1:14" s="23" customFormat="1" ht="26.25" customHeight="1">
      <c r="A43" s="3">
        <v>42</v>
      </c>
      <c r="B43" s="4" t="s">
        <v>25</v>
      </c>
      <c r="C43" s="4" t="s">
        <v>71</v>
      </c>
      <c r="D43" s="5" t="s">
        <v>12</v>
      </c>
      <c r="E43" s="3">
        <v>2</v>
      </c>
      <c r="F43" s="4">
        <v>100</v>
      </c>
      <c r="G43" s="4">
        <f t="shared" si="4"/>
        <v>200</v>
      </c>
      <c r="H43" s="6">
        <f t="shared" si="1"/>
        <v>9.2165898617511521E-3</v>
      </c>
      <c r="I43" s="8">
        <v>2.5</v>
      </c>
      <c r="J43" s="4">
        <f t="shared" si="5"/>
        <v>500</v>
      </c>
      <c r="K43" s="22">
        <f t="shared" si="6"/>
        <v>500</v>
      </c>
      <c r="L43" s="1">
        <f>'[1]Preventivo 2017'!$F$19*'CS al 16.01.18 con quote 2017'!H43</f>
        <v>536.86635944700458</v>
      </c>
      <c r="M43" s="22">
        <v>0</v>
      </c>
      <c r="N43" s="22">
        <v>500</v>
      </c>
    </row>
    <row r="44" spans="1:14" s="23" customFormat="1" ht="26.25" customHeight="1">
      <c r="A44" s="3">
        <v>0</v>
      </c>
      <c r="B44" s="4" t="s">
        <v>18</v>
      </c>
      <c r="C44" s="5" t="s">
        <v>75</v>
      </c>
      <c r="D44" s="3"/>
      <c r="E44" s="4"/>
      <c r="F44" s="4"/>
      <c r="G44" s="6">
        <v>0</v>
      </c>
      <c r="H44" s="8">
        <v>0</v>
      </c>
      <c r="I44" s="4">
        <v>0</v>
      </c>
      <c r="J44" s="22"/>
      <c r="K44" s="22">
        <f t="shared" si="6"/>
        <v>0</v>
      </c>
      <c r="M44" s="23">
        <v>0</v>
      </c>
      <c r="N44" s="23">
        <f>1250+3750</f>
        <v>5000</v>
      </c>
    </row>
    <row r="45" spans="1:14" s="23" customFormat="1" ht="26.25" customHeight="1">
      <c r="A45" s="3">
        <v>43</v>
      </c>
      <c r="B45" s="4" t="s">
        <v>4</v>
      </c>
      <c r="C45" s="4" t="s">
        <v>71</v>
      </c>
      <c r="D45" s="5" t="s">
        <v>12</v>
      </c>
      <c r="E45" s="3">
        <v>2</v>
      </c>
      <c r="F45" s="4">
        <v>100</v>
      </c>
      <c r="G45" s="4">
        <f t="shared" si="4"/>
        <v>200</v>
      </c>
      <c r="H45" s="6">
        <f>G45/$G$60</f>
        <v>9.2165898617511521E-3</v>
      </c>
      <c r="I45" s="8">
        <v>2.5</v>
      </c>
      <c r="J45" s="4">
        <f t="shared" si="5"/>
        <v>500</v>
      </c>
      <c r="K45" s="22">
        <f t="shared" si="6"/>
        <v>500</v>
      </c>
      <c r="L45" s="1">
        <f>'[1]Preventivo 2017'!$F$19*'CS al 16.01.18 con quote 2017'!H45</f>
        <v>536.86635944700458</v>
      </c>
      <c r="M45" s="22">
        <v>0</v>
      </c>
      <c r="N45" s="22">
        <v>500</v>
      </c>
    </row>
    <row r="46" spans="1:14" s="23" customFormat="1" ht="26.25" customHeight="1">
      <c r="A46" s="3">
        <v>44</v>
      </c>
      <c r="B46" s="4" t="s">
        <v>26</v>
      </c>
      <c r="C46" s="4" t="s">
        <v>71</v>
      </c>
      <c r="D46" s="5" t="s">
        <v>12</v>
      </c>
      <c r="E46" s="3">
        <v>1</v>
      </c>
      <c r="F46" s="4">
        <v>100</v>
      </c>
      <c r="G46" s="4">
        <f t="shared" si="4"/>
        <v>100</v>
      </c>
      <c r="H46" s="6">
        <f>G46/$G$60</f>
        <v>4.608294930875576E-3</v>
      </c>
      <c r="I46" s="8">
        <v>2.5</v>
      </c>
      <c r="J46" s="4">
        <f t="shared" si="5"/>
        <v>250</v>
      </c>
      <c r="K46" s="22">
        <f t="shared" si="6"/>
        <v>250</v>
      </c>
      <c r="L46" s="1">
        <f>'[1]Preventivo 2017'!$F$19*'CS al 16.01.18 con quote 2017'!H46</f>
        <v>268.43317972350229</v>
      </c>
      <c r="M46" s="22">
        <v>0</v>
      </c>
      <c r="N46" s="22"/>
    </row>
    <row r="47" spans="1:14" s="23" customFormat="1" ht="26.25" customHeight="1">
      <c r="A47" s="3">
        <v>45</v>
      </c>
      <c r="B47" s="4" t="s">
        <v>5</v>
      </c>
      <c r="C47" s="4" t="s">
        <v>71</v>
      </c>
      <c r="D47" s="5" t="s">
        <v>12</v>
      </c>
      <c r="E47" s="3">
        <v>1</v>
      </c>
      <c r="F47" s="4">
        <v>100</v>
      </c>
      <c r="G47" s="4">
        <f t="shared" si="4"/>
        <v>100</v>
      </c>
      <c r="H47" s="6">
        <f>G47/$G$60</f>
        <v>4.608294930875576E-3</v>
      </c>
      <c r="I47" s="8">
        <v>2.5</v>
      </c>
      <c r="J47" s="4">
        <f t="shared" si="5"/>
        <v>250</v>
      </c>
      <c r="K47" s="22">
        <f t="shared" si="6"/>
        <v>250</v>
      </c>
      <c r="L47" s="1">
        <f>'[1]Preventivo 2017'!$F$19*'CS al 16.01.18 con quote 2017'!H47</f>
        <v>268.43317972350229</v>
      </c>
      <c r="M47" s="22">
        <v>0</v>
      </c>
      <c r="N47" s="22">
        <v>250</v>
      </c>
    </row>
    <row r="48" spans="1:14" s="23" customFormat="1" ht="26.25" customHeight="1">
      <c r="A48" s="3">
        <v>46</v>
      </c>
      <c r="B48" s="4" t="s">
        <v>27</v>
      </c>
      <c r="C48" s="4" t="s">
        <v>71</v>
      </c>
      <c r="D48" s="5" t="s">
        <v>12</v>
      </c>
      <c r="E48" s="3">
        <v>1</v>
      </c>
      <c r="F48" s="4">
        <v>100</v>
      </c>
      <c r="G48" s="4">
        <f t="shared" si="4"/>
        <v>100</v>
      </c>
      <c r="H48" s="6">
        <f>G48/$G$60</f>
        <v>4.608294930875576E-3</v>
      </c>
      <c r="I48" s="8">
        <v>2.5</v>
      </c>
      <c r="J48" s="4">
        <f t="shared" si="5"/>
        <v>250</v>
      </c>
      <c r="K48" s="22">
        <f t="shared" si="6"/>
        <v>250</v>
      </c>
      <c r="L48" s="1">
        <f>'[1]Preventivo 2017'!$F$19*'CS al 16.01.18 con quote 2017'!H48</f>
        <v>268.43317972350229</v>
      </c>
      <c r="M48" s="22">
        <v>0</v>
      </c>
      <c r="N48" s="22">
        <v>250</v>
      </c>
    </row>
    <row r="49" spans="1:14" s="23" customFormat="1" ht="26.25" customHeight="1">
      <c r="A49" s="3">
        <v>47</v>
      </c>
      <c r="B49" s="39" t="s">
        <v>50</v>
      </c>
      <c r="C49" s="4" t="s">
        <v>71</v>
      </c>
      <c r="D49" s="5" t="s">
        <v>12</v>
      </c>
      <c r="E49" s="3">
        <v>12</v>
      </c>
      <c r="F49" s="4">
        <v>100</v>
      </c>
      <c r="G49" s="4">
        <f t="shared" si="4"/>
        <v>1200</v>
      </c>
      <c r="H49" s="6">
        <f>G49/$G$60</f>
        <v>5.5299539170506916E-2</v>
      </c>
      <c r="I49" s="8">
        <v>2.5</v>
      </c>
      <c r="J49" s="4">
        <f t="shared" si="5"/>
        <v>3000</v>
      </c>
      <c r="K49" s="22">
        <f t="shared" si="6"/>
        <v>3000</v>
      </c>
      <c r="L49" s="1">
        <f>'[1]Preventivo 2017'!$F$19*'CS al 16.01.18 con quote 2017'!H52</f>
        <v>2684.3317972350233</v>
      </c>
      <c r="M49" s="22">
        <v>0</v>
      </c>
      <c r="N49" s="22">
        <v>3000</v>
      </c>
    </row>
    <row r="50" spans="1:14" s="23" customFormat="1" ht="26.25" customHeight="1">
      <c r="A50" s="3">
        <v>0</v>
      </c>
      <c r="B50" s="4" t="s">
        <v>76</v>
      </c>
      <c r="C50" s="4" t="s">
        <v>77</v>
      </c>
      <c r="D50" s="5"/>
      <c r="E50" s="3"/>
      <c r="F50" s="4"/>
      <c r="G50" s="4">
        <v>0</v>
      </c>
      <c r="H50" s="6">
        <v>0</v>
      </c>
      <c r="I50" s="8">
        <v>0</v>
      </c>
      <c r="J50" s="4"/>
      <c r="K50" s="22">
        <f t="shared" si="6"/>
        <v>0</v>
      </c>
      <c r="L50" s="1"/>
      <c r="M50" s="22">
        <v>0</v>
      </c>
      <c r="N50" s="22">
        <v>3000</v>
      </c>
    </row>
    <row r="51" spans="1:14" s="23" customFormat="1" ht="26.25" customHeight="1">
      <c r="A51" s="3">
        <v>48</v>
      </c>
      <c r="B51" s="4" t="s">
        <v>43</v>
      </c>
      <c r="C51" s="4" t="s">
        <v>71</v>
      </c>
      <c r="D51" s="5" t="s">
        <v>12</v>
      </c>
      <c r="E51" s="3">
        <v>5</v>
      </c>
      <c r="F51" s="4">
        <v>100</v>
      </c>
      <c r="G51" s="4">
        <f t="shared" si="4"/>
        <v>500</v>
      </c>
      <c r="H51" s="6">
        <f t="shared" ref="H51:H59" si="7">G51/$G$60</f>
        <v>2.3041474654377881E-2</v>
      </c>
      <c r="I51" s="8">
        <v>2.5</v>
      </c>
      <c r="J51" s="4">
        <f t="shared" si="5"/>
        <v>1250</v>
      </c>
      <c r="K51" s="22">
        <f t="shared" si="6"/>
        <v>1250</v>
      </c>
      <c r="L51" s="1">
        <f>'[1]Preventivo 2017'!$F$19*'CS al 16.01.18 con quote 2017'!H49</f>
        <v>3221.1981566820277</v>
      </c>
      <c r="M51" s="22">
        <v>0</v>
      </c>
      <c r="N51" s="22">
        <v>1250</v>
      </c>
    </row>
    <row r="52" spans="1:14" s="23" customFormat="1" ht="26.25" customHeight="1">
      <c r="A52" s="3">
        <v>49</v>
      </c>
      <c r="B52" s="4" t="s">
        <v>6</v>
      </c>
      <c r="C52" s="4" t="s">
        <v>71</v>
      </c>
      <c r="D52" s="5" t="s">
        <v>12</v>
      </c>
      <c r="E52" s="3">
        <v>10</v>
      </c>
      <c r="F52" s="4">
        <v>100</v>
      </c>
      <c r="G52" s="4">
        <f t="shared" si="4"/>
        <v>1000</v>
      </c>
      <c r="H52" s="6">
        <f t="shared" si="7"/>
        <v>4.6082949308755762E-2</v>
      </c>
      <c r="I52" s="8">
        <v>2.5</v>
      </c>
      <c r="J52" s="4">
        <f t="shared" si="5"/>
        <v>2500</v>
      </c>
      <c r="K52" s="22">
        <f t="shared" si="6"/>
        <v>2500</v>
      </c>
      <c r="L52" s="1">
        <f>'[1]Preventivo 2017'!$F$19*'CS al 16.01.18 con quote 2017'!H51</f>
        <v>1342.1658986175116</v>
      </c>
      <c r="M52" s="22">
        <v>0</v>
      </c>
      <c r="N52" s="22"/>
    </row>
    <row r="53" spans="1:14" s="23" customFormat="1" ht="26.25" customHeight="1">
      <c r="A53" s="3">
        <v>50</v>
      </c>
      <c r="B53" s="4" t="s">
        <v>45</v>
      </c>
      <c r="C53" s="4" t="s">
        <v>71</v>
      </c>
      <c r="D53" s="5" t="s">
        <v>12</v>
      </c>
      <c r="E53" s="3">
        <v>2</v>
      </c>
      <c r="F53" s="4">
        <v>100</v>
      </c>
      <c r="G53" s="4">
        <f t="shared" si="4"/>
        <v>200</v>
      </c>
      <c r="H53" s="6">
        <f t="shared" si="7"/>
        <v>9.2165898617511521E-3</v>
      </c>
      <c r="I53" s="8">
        <v>2.5</v>
      </c>
      <c r="J53" s="4">
        <f t="shared" si="5"/>
        <v>500</v>
      </c>
      <c r="K53" s="22">
        <f t="shared" si="6"/>
        <v>500</v>
      </c>
      <c r="L53" s="1">
        <f>'[1]Preventivo 2017'!$F$19*'CS al 16.01.18 con quote 2017'!H53</f>
        <v>536.86635944700458</v>
      </c>
      <c r="M53" s="22">
        <v>0</v>
      </c>
      <c r="N53" s="22"/>
    </row>
    <row r="54" spans="1:14" s="23" customFormat="1" ht="26.25" customHeight="1">
      <c r="A54" s="3">
        <v>51</v>
      </c>
      <c r="B54" s="4" t="s">
        <v>44</v>
      </c>
      <c r="C54" s="4" t="s">
        <v>71</v>
      </c>
      <c r="D54" s="5" t="s">
        <v>12</v>
      </c>
      <c r="E54" s="3">
        <v>2</v>
      </c>
      <c r="F54" s="4">
        <v>100</v>
      </c>
      <c r="G54" s="4">
        <f t="shared" si="4"/>
        <v>200</v>
      </c>
      <c r="H54" s="6">
        <f t="shared" si="7"/>
        <v>9.2165898617511521E-3</v>
      </c>
      <c r="I54" s="8">
        <v>2.5</v>
      </c>
      <c r="J54" s="4">
        <f t="shared" si="5"/>
        <v>500</v>
      </c>
      <c r="K54" s="22">
        <f t="shared" si="6"/>
        <v>500</v>
      </c>
      <c r="L54" s="1">
        <f>'[1]Preventivo 2017'!$F$19*'CS al 16.01.18 con quote 2017'!H54</f>
        <v>536.86635944700458</v>
      </c>
      <c r="M54" s="22">
        <v>0</v>
      </c>
      <c r="N54" s="22">
        <v>250</v>
      </c>
    </row>
    <row r="55" spans="1:14" s="23" customFormat="1" ht="26.25" customHeight="1">
      <c r="A55" s="3">
        <v>52</v>
      </c>
      <c r="B55" s="4" t="s">
        <v>46</v>
      </c>
      <c r="C55" s="4" t="s">
        <v>71</v>
      </c>
      <c r="D55" s="5" t="s">
        <v>12</v>
      </c>
      <c r="E55" s="3">
        <v>1</v>
      </c>
      <c r="F55" s="4">
        <v>100</v>
      </c>
      <c r="G55" s="4">
        <f t="shared" si="4"/>
        <v>100</v>
      </c>
      <c r="H55" s="6">
        <f t="shared" si="7"/>
        <v>4.608294930875576E-3</v>
      </c>
      <c r="I55" s="8">
        <v>2.5</v>
      </c>
      <c r="J55" s="4">
        <f t="shared" si="5"/>
        <v>250</v>
      </c>
      <c r="K55" s="22">
        <f t="shared" si="6"/>
        <v>250</v>
      </c>
      <c r="L55" s="1">
        <f>'[1]Preventivo 2017'!$F$19*'CS al 16.01.18 con quote 2017'!H55</f>
        <v>268.43317972350229</v>
      </c>
      <c r="M55" s="22">
        <v>0</v>
      </c>
      <c r="N55" s="22"/>
    </row>
    <row r="56" spans="1:14" s="23" customFormat="1" ht="26.25" customHeight="1">
      <c r="A56" s="3">
        <v>53</v>
      </c>
      <c r="B56" s="39" t="s">
        <v>23</v>
      </c>
      <c r="C56" s="4" t="s">
        <v>71</v>
      </c>
      <c r="D56" s="5" t="s">
        <v>11</v>
      </c>
      <c r="E56" s="3">
        <v>21</v>
      </c>
      <c r="F56" s="4">
        <v>100</v>
      </c>
      <c r="G56" s="4">
        <v>2000</v>
      </c>
      <c r="H56" s="6">
        <f t="shared" si="7"/>
        <v>9.2165898617511524E-2</v>
      </c>
      <c r="I56" s="8">
        <v>2.5</v>
      </c>
      <c r="J56" s="4">
        <f t="shared" si="5"/>
        <v>5000</v>
      </c>
      <c r="K56" s="22">
        <f t="shared" si="6"/>
        <v>5000</v>
      </c>
      <c r="L56" s="1">
        <f>'[1]Preventivo 2017'!$F$19*'CS al 16.01.18 con quote 2017'!H56</f>
        <v>5368.6635944700465</v>
      </c>
      <c r="M56" s="22">
        <v>0</v>
      </c>
      <c r="N56" s="22">
        <v>5000</v>
      </c>
    </row>
    <row r="57" spans="1:14" s="23" customFormat="1" ht="26.25" customHeight="1">
      <c r="A57" s="3">
        <v>53</v>
      </c>
      <c r="B57" s="39" t="s">
        <v>23</v>
      </c>
      <c r="C57" s="4" t="s">
        <v>73</v>
      </c>
      <c r="D57" s="5" t="s">
        <v>11</v>
      </c>
      <c r="E57" s="3">
        <v>21</v>
      </c>
      <c r="F57" s="4">
        <v>100</v>
      </c>
      <c r="G57" s="4">
        <v>100</v>
      </c>
      <c r="H57" s="6">
        <f t="shared" si="7"/>
        <v>4.608294930875576E-3</v>
      </c>
      <c r="I57" s="8">
        <v>2.5</v>
      </c>
      <c r="J57" s="4">
        <f t="shared" ref="J57" si="8">G57*I57</f>
        <v>250</v>
      </c>
      <c r="K57" s="22">
        <f t="shared" si="6"/>
        <v>250</v>
      </c>
      <c r="L57" s="1">
        <f>'[1]Preventivo 2017'!$F$19*'CS al 16.01.18 con quote 2017'!H57</f>
        <v>268.43317972350229</v>
      </c>
      <c r="M57" s="22">
        <v>0</v>
      </c>
      <c r="N57" s="22"/>
    </row>
    <row r="58" spans="1:14" s="23" customFormat="1" ht="26.25" customHeight="1">
      <c r="A58" s="3">
        <v>54</v>
      </c>
      <c r="B58" s="39" t="s">
        <v>29</v>
      </c>
      <c r="C58" s="4" t="s">
        <v>71</v>
      </c>
      <c r="D58" s="5" t="s">
        <v>11</v>
      </c>
      <c r="E58" s="3">
        <f>34+24</f>
        <v>58</v>
      </c>
      <c r="F58" s="4">
        <v>100</v>
      </c>
      <c r="G58" s="4">
        <f t="shared" si="4"/>
        <v>5800</v>
      </c>
      <c r="H58" s="6">
        <f t="shared" si="7"/>
        <v>0.26728110599078342</v>
      </c>
      <c r="I58" s="8">
        <v>2.5</v>
      </c>
      <c r="J58" s="4">
        <f t="shared" si="5"/>
        <v>14500</v>
      </c>
      <c r="K58" s="22">
        <f>J58</f>
        <v>14500</v>
      </c>
      <c r="L58" s="1">
        <f>'[1]Preventivo 2017'!$F$19*'CS al 16.01.18 con quote 2017'!H58</f>
        <v>15569.124423963134</v>
      </c>
      <c r="M58" s="22">
        <v>0</v>
      </c>
      <c r="N58" s="22"/>
    </row>
    <row r="59" spans="1:14" s="23" customFormat="1" ht="26.25" customHeight="1">
      <c r="A59" s="3">
        <v>55</v>
      </c>
      <c r="B59" s="4" t="s">
        <v>7</v>
      </c>
      <c r="C59" s="4" t="s">
        <v>71</v>
      </c>
      <c r="D59" s="5" t="s">
        <v>12</v>
      </c>
      <c r="E59" s="3">
        <v>2</v>
      </c>
      <c r="F59" s="4">
        <v>100</v>
      </c>
      <c r="G59" s="4">
        <f t="shared" si="4"/>
        <v>200</v>
      </c>
      <c r="H59" s="6">
        <f t="shared" si="7"/>
        <v>9.2165898617511521E-3</v>
      </c>
      <c r="I59" s="8">
        <v>2.5</v>
      </c>
      <c r="J59" s="4">
        <f t="shared" si="5"/>
        <v>500</v>
      </c>
      <c r="K59" s="22">
        <f t="shared" si="6"/>
        <v>500</v>
      </c>
      <c r="L59" s="1">
        <f>'[1]Preventivo 2017'!$F$19*'CS al 16.01.18 con quote 2017'!H59</f>
        <v>536.86635944700458</v>
      </c>
      <c r="M59" s="22">
        <v>0</v>
      </c>
      <c r="N59" s="22"/>
    </row>
    <row r="60" spans="1:14" s="25" customFormat="1" ht="26.25" customHeight="1">
      <c r="A60" s="19"/>
      <c r="B60" s="9" t="s">
        <v>0</v>
      </c>
      <c r="C60" s="9"/>
      <c r="D60" s="14"/>
      <c r="E60" s="19">
        <f>SUM(E2:E59)</f>
        <v>238</v>
      </c>
      <c r="F60" s="9"/>
      <c r="G60" s="9">
        <f>SUM(G2:G59)</f>
        <v>21700</v>
      </c>
      <c r="H60" s="24">
        <f>SUM(H2:H59)</f>
        <v>0.99999999999999956</v>
      </c>
      <c r="I60" s="9"/>
      <c r="J60" s="9">
        <f>SUM(J2:J59)</f>
        <v>58250</v>
      </c>
      <c r="K60" s="9">
        <f>SUM(K2:K59)</f>
        <v>58250</v>
      </c>
      <c r="L60" s="2">
        <f>SUM(L2:L59)</f>
        <v>58250.000000000015</v>
      </c>
      <c r="M60" s="9">
        <f>SUM(M2:M59)</f>
        <v>55013</v>
      </c>
      <c r="N60" s="9">
        <f>SUM(N2:N59)</f>
        <v>96090.880000000005</v>
      </c>
    </row>
    <row r="61" spans="1:14" s="29" customFormat="1" ht="15">
      <c r="A61" s="26"/>
      <c r="B61" s="15"/>
      <c r="C61" s="15"/>
      <c r="D61" s="27"/>
      <c r="E61" s="26"/>
      <c r="F61" s="15"/>
      <c r="G61" s="15"/>
      <c r="H61" s="28"/>
      <c r="I61" s="10"/>
      <c r="J61" s="15"/>
      <c r="K61" s="15"/>
      <c r="L61" s="15"/>
      <c r="M61" s="15"/>
      <c r="N61" s="15"/>
    </row>
    <row r="63" spans="1:14" s="17" customFormat="1" ht="15">
      <c r="A63" s="30"/>
      <c r="D63" s="31"/>
      <c r="E63" s="32"/>
      <c r="H63" s="33"/>
      <c r="I63" s="12"/>
    </row>
    <row r="64" spans="1:14" s="17" customFormat="1" ht="15">
      <c r="A64" s="30"/>
      <c r="D64" s="31"/>
      <c r="E64" s="32"/>
      <c r="H64" s="33"/>
      <c r="I64" s="12"/>
    </row>
    <row r="65" spans="1:9" s="17" customFormat="1" ht="15">
      <c r="A65" s="30"/>
      <c r="D65" s="31"/>
      <c r="E65" s="32"/>
      <c r="H65" s="33"/>
      <c r="I65" s="12"/>
    </row>
    <row r="66" spans="1:9" s="17" customFormat="1" ht="15">
      <c r="A66" s="30"/>
      <c r="D66" s="31"/>
      <c r="E66" s="32"/>
      <c r="H66" s="33"/>
      <c r="I66" s="12"/>
    </row>
    <row r="67" spans="1:9" s="18" customFormat="1">
      <c r="A67" s="32"/>
      <c r="H67" s="34"/>
      <c r="I67" s="13"/>
    </row>
    <row r="68" spans="1:9" s="18" customFormat="1">
      <c r="A68" s="32"/>
      <c r="E68" s="35"/>
      <c r="H68" s="34"/>
      <c r="I68" s="13"/>
    </row>
    <row r="69" spans="1:9" s="18" customFormat="1">
      <c r="A69" s="32"/>
      <c r="E69" s="35"/>
      <c r="H69" s="34"/>
      <c r="I69" s="13"/>
    </row>
    <row r="70" spans="1:9" s="18" customFormat="1">
      <c r="A70" s="32"/>
      <c r="E70" s="35"/>
      <c r="H70" s="34"/>
      <c r="I70" s="13"/>
    </row>
    <row r="71" spans="1:9" s="18" customFormat="1">
      <c r="A71" s="32"/>
      <c r="E71" s="35"/>
      <c r="H71" s="34"/>
      <c r="I71" s="13"/>
    </row>
    <row r="72" spans="1:9" s="18" customFormat="1">
      <c r="A72" s="32"/>
      <c r="E72" s="35"/>
      <c r="H72" s="34"/>
      <c r="I72" s="13"/>
    </row>
    <row r="73" spans="1:9" s="18" customFormat="1">
      <c r="A73" s="32"/>
      <c r="E73" s="35"/>
      <c r="H73" s="34"/>
      <c r="I73" s="13"/>
    </row>
    <row r="74" spans="1:9" s="18" customFormat="1">
      <c r="A74" s="35"/>
      <c r="E74" s="35"/>
      <c r="H74" s="34"/>
      <c r="I74" s="13"/>
    </row>
    <row r="75" spans="1:9" s="18" customFormat="1">
      <c r="A75" s="35"/>
      <c r="E75" s="35"/>
      <c r="H75" s="34"/>
      <c r="I75" s="13"/>
    </row>
  </sheetData>
  <autoFilter ref="A1:J60"/>
  <sortState ref="A2:WVS57">
    <sortCondition ref="B2:B57"/>
  </sortState>
  <printOptions horizontalCentered="1"/>
  <pageMargins left="0.35433070866141736" right="0.35433070866141736" top="0.83" bottom="0.55118110236220474" header="0.3" footer="0.15748031496062992"/>
  <pageSetup paperSize="9" scale="59" fitToHeight="0" orientation="portrait" r:id="rId1"/>
  <headerFooter>
    <oddHeader>&amp;L&amp;12G.A.L. Langhe Roero Leader società consortile a responsabilità limitata&amp;R&amp;12&amp;F - &amp;A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CS al 16.01.18 con quote 2017</vt:lpstr>
      <vt:lpstr>'CS al 16.01.18 con quote 2017'!Titoli_stampa</vt:lpstr>
    </vt:vector>
  </TitlesOfParts>
  <Company>BB SERVIZI S.n.c.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Giusi Casucci</dc:creator>
  <cp:lastModifiedBy>g.casucci</cp:lastModifiedBy>
  <cp:lastPrinted>2018-01-16T16:43:18Z</cp:lastPrinted>
  <dcterms:created xsi:type="dcterms:W3CDTF">2008-04-22T07:26:48Z</dcterms:created>
  <dcterms:modified xsi:type="dcterms:W3CDTF">2018-05-23T13:51:46Z</dcterms:modified>
</cp:coreProperties>
</file>